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scapesolutions.sharepoint.com/sites/01-2275HPEFieldofPlay/Job Folders/03.0 Subcontracts/3.2 Subcontract Quote/Concrete Works/"/>
    </mc:Choice>
  </mc:AlternateContent>
  <xr:revisionPtr revIDLastSave="692" documentId="8_{EEC08EB2-93C6-4302-A43E-E690EF2FEDFE}" xr6:coauthVersionLast="47" xr6:coauthVersionMax="47" xr10:uidLastSave="{7D0FDB2F-470B-4F1A-8821-8C74EFC8495E}"/>
  <bookViews>
    <workbookView xWindow="43080" yWindow="2025" windowWidth="29040" windowHeight="15720" xr2:uid="{914DD7F9-D3F0-4A41-92AD-DE9C267C2B7B}"/>
  </bookViews>
  <sheets>
    <sheet name="Lett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4" i="2" l="1"/>
  <c r="M34" i="2"/>
  <c r="N34" i="2" s="1"/>
  <c r="J34" i="2"/>
  <c r="G34" i="2"/>
  <c r="Q34" i="2"/>
  <c r="K34" i="2"/>
  <c r="H34" i="2"/>
  <c r="E31" i="2"/>
  <c r="N17" i="2" l="1"/>
  <c r="H37" i="2"/>
  <c r="K37" i="2"/>
  <c r="Q37" i="2"/>
  <c r="Q38" i="2" s="1"/>
  <c r="E37" i="2" l="1"/>
  <c r="N37" i="2"/>
  <c r="K26" i="2"/>
  <c r="K27" i="2" s="1"/>
  <c r="N26" i="2"/>
  <c r="K19" i="2"/>
  <c r="K24" i="2"/>
  <c r="K23" i="2"/>
  <c r="K22" i="2"/>
  <c r="K21" i="2"/>
  <c r="K18" i="2"/>
  <c r="K17" i="2"/>
  <c r="K16" i="2"/>
  <c r="K15" i="2"/>
  <c r="K14" i="2"/>
  <c r="K13" i="2"/>
  <c r="N24" i="2"/>
  <c r="N23" i="2"/>
  <c r="N22" i="2"/>
  <c r="N21" i="2"/>
  <c r="N18" i="2"/>
  <c r="N16" i="2"/>
  <c r="N15" i="2"/>
  <c r="N14" i="2"/>
  <c r="N13" i="2"/>
  <c r="H26" i="2"/>
  <c r="N19" i="2" l="1"/>
  <c r="N27" i="2" s="1"/>
  <c r="H18" i="2"/>
  <c r="E19" i="2"/>
  <c r="Q18" i="2"/>
  <c r="E18" i="2" l="1"/>
  <c r="Q25" i="2"/>
  <c r="Q24" i="2"/>
  <c r="Q23" i="2"/>
  <c r="Q22" i="2"/>
  <c r="Q21" i="2"/>
  <c r="H25" i="2"/>
  <c r="H24" i="2"/>
  <c r="H23" i="2"/>
  <c r="H22" i="2"/>
  <c r="H21" i="2"/>
  <c r="E21" i="2"/>
  <c r="E22" i="2"/>
  <c r="E23" i="2"/>
  <c r="E24" i="2"/>
  <c r="E25" i="2"/>
  <c r="Q26" i="2" l="1"/>
  <c r="E26" i="2"/>
  <c r="H17" i="2" l="1"/>
  <c r="Q17" i="2"/>
  <c r="E17" i="2"/>
  <c r="Q16" i="2"/>
  <c r="H16" i="2"/>
  <c r="E16" i="2"/>
  <c r="Q15" i="2"/>
  <c r="Q19" i="2" s="1"/>
  <c r="Q27" i="2" s="1"/>
  <c r="H15" i="2"/>
  <c r="E15" i="2"/>
  <c r="Q14" i="2"/>
  <c r="H14" i="2"/>
  <c r="E14" i="2"/>
  <c r="Q13" i="2"/>
  <c r="H13" i="2"/>
  <c r="E13" i="2"/>
  <c r="O7" i="2"/>
  <c r="L7" i="2"/>
  <c r="I7" i="2"/>
  <c r="F7" i="2"/>
  <c r="H19" i="2" l="1"/>
  <c r="H27" i="2" s="1"/>
  <c r="E27" i="2"/>
  <c r="H38" i="2"/>
  <c r="K38" i="2"/>
  <c r="E38" i="2"/>
  <c r="N38" i="2"/>
  <c r="H40" i="2" l="1"/>
  <c r="K40" i="2"/>
  <c r="N40" i="2"/>
  <c r="Q40" i="2"/>
</calcChain>
</file>

<file path=xl/sharedStrings.xml><?xml version="1.0" encoding="utf-8"?>
<sst xmlns="http://schemas.openxmlformats.org/spreadsheetml/2006/main" count="57" uniqueCount="39">
  <si>
    <t>PROJECT:</t>
  </si>
  <si>
    <t>PROJECT No.:</t>
  </si>
  <si>
    <t>DESCRIPTION</t>
  </si>
  <si>
    <t>Unit</t>
  </si>
  <si>
    <t>Qty</t>
  </si>
  <si>
    <t>Rate</t>
  </si>
  <si>
    <t>Extension</t>
  </si>
  <si>
    <t>SUB-TOTAL (TRADE COMMITTMENT)</t>
  </si>
  <si>
    <r>
      <rPr>
        <b/>
        <u/>
        <sz val="10"/>
        <rFont val="Arial"/>
        <family val="2"/>
      </rPr>
      <t>ADJUSTMENTS</t>
    </r>
    <r>
      <rPr>
        <b/>
        <sz val="10"/>
        <rFont val="Arial"/>
        <family val="2"/>
      </rPr>
      <t>;</t>
    </r>
  </si>
  <si>
    <t>ADJUSTED TOTAL</t>
  </si>
  <si>
    <t>SUB-TOTAL (ADJUSTMENTS)</t>
  </si>
  <si>
    <t>Works Item as per Contract/Drawings</t>
  </si>
  <si>
    <t>Budget (from BM export)</t>
  </si>
  <si>
    <t>Item</t>
  </si>
  <si>
    <t>HPE Field of Play</t>
  </si>
  <si>
    <t>GAIN / (LOSS) ENTIRE CONCRETE PACKAGE</t>
  </si>
  <si>
    <t>Kerbs</t>
  </si>
  <si>
    <t>Footpaths</t>
  </si>
  <si>
    <t>Concrete - Form, Reinforce, Pour and Broom Finish Concrete</t>
  </si>
  <si>
    <t>Concrete - Form, Reinforce, Pour and Bull Float Finish Concrete</t>
  </si>
  <si>
    <t>Concrete - Form, Reinforce, Pour and Exposed Aggregate Finish Concrete</t>
  </si>
  <si>
    <t>Concrete - Form, Reinforce, Pour and Finish Pram Ramp</t>
  </si>
  <si>
    <t>M2</t>
  </si>
  <si>
    <t>Each</t>
  </si>
  <si>
    <t>M</t>
  </si>
  <si>
    <t>Concrete - Install Key Joints</t>
  </si>
  <si>
    <t>Subcontractor to install Castellated Kerb and Gutter using machine</t>
  </si>
  <si>
    <t>Subcontractor to install Flush Kerb using machine</t>
  </si>
  <si>
    <t>Subcontractor to install Kerb and Gutter using machine</t>
  </si>
  <si>
    <t>Subcontractor to install Kerb only using machine</t>
  </si>
  <si>
    <t>Stairs</t>
  </si>
  <si>
    <t>Fratelli</t>
  </si>
  <si>
    <t>Staable</t>
  </si>
  <si>
    <t>JAB</t>
  </si>
  <si>
    <t>LF Construction</t>
  </si>
  <si>
    <t>Sealing with CCS Sealer Estimate Material cost</t>
  </si>
  <si>
    <t>Labour to install Sealer, high end estimate</t>
  </si>
  <si>
    <t>Concrete Supply Budget vs Cost for slabs - includes colour &amp; exposed mix high end estimates</t>
  </si>
  <si>
    <t>Concrete labour to connect lintels with kerbs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</si>
</sst>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44" fontId="0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4" fontId="3" fillId="0" borderId="4" xfId="2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4" fontId="3" fillId="0" borderId="18" xfId="2" applyFont="1" applyFill="1" applyBorder="1" applyAlignment="1">
      <alignment horizontal="center" vertical="center"/>
    </xf>
    <xf numFmtId="164" fontId="3" fillId="0" borderId="18" xfId="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8" fillId="0" borderId="9" xfId="2" applyFont="1" applyBorder="1" applyAlignment="1">
      <alignment horizontal="right" vertical="center"/>
    </xf>
    <xf numFmtId="44" fontId="3" fillId="0" borderId="12" xfId="2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4" fontId="8" fillId="0" borderId="0" xfId="2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44" fontId="0" fillId="0" borderId="4" xfId="0" applyNumberForma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1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4" fontId="3" fillId="2" borderId="7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4" fontId="3" fillId="2" borderId="9" xfId="2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4" fontId="0" fillId="2" borderId="9" xfId="2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4" fontId="0" fillId="2" borderId="12" xfId="2" applyFont="1" applyFill="1" applyBorder="1" applyAlignment="1">
      <alignment horizontal="center" vertical="center"/>
    </xf>
    <xf numFmtId="0" fontId="0" fillId="0" borderId="4" xfId="0" applyBorder="1"/>
    <xf numFmtId="44" fontId="3" fillId="0" borderId="27" xfId="2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44" fontId="2" fillId="0" borderId="26" xfId="0" applyNumberFormat="1" applyFont="1" applyBorder="1" applyAlignment="1">
      <alignment horizontal="center" vertical="center"/>
    </xf>
    <xf numFmtId="44" fontId="3" fillId="0" borderId="30" xfId="2" applyFont="1" applyFill="1" applyBorder="1" applyAlignment="1">
      <alignment horizontal="center" vertical="center"/>
    </xf>
    <xf numFmtId="44" fontId="0" fillId="0" borderId="2" xfId="0" applyNumberFormat="1" applyBorder="1"/>
    <xf numFmtId="44" fontId="0" fillId="0" borderId="3" xfId="0" applyNumberFormat="1" applyBorder="1"/>
    <xf numFmtId="0" fontId="3" fillId="0" borderId="2" xfId="4" applyFont="1" applyBorder="1" applyAlignment="1">
      <alignment vertical="top" wrapText="1"/>
    </xf>
    <xf numFmtId="0" fontId="2" fillId="0" borderId="13" xfId="4" applyBorder="1" applyAlignment="1" applyProtection="1">
      <alignment horizontal="center" vertical="top"/>
      <protection locked="0"/>
    </xf>
    <xf numFmtId="1" fontId="2" fillId="0" borderId="35" xfId="4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44" fontId="8" fillId="0" borderId="4" xfId="2" applyFont="1" applyBorder="1" applyAlignment="1">
      <alignment horizontal="right" vertical="center"/>
    </xf>
    <xf numFmtId="0" fontId="0" fillId="0" borderId="13" xfId="1" applyNumberFormat="1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33" xfId="4" applyBorder="1" applyAlignment="1">
      <alignment vertical="top" wrapText="1"/>
    </xf>
    <xf numFmtId="0" fontId="2" fillId="0" borderId="14" xfId="4" applyBorder="1" applyAlignment="1" applyProtection="1">
      <alignment horizontal="center" vertical="top"/>
      <protection locked="0"/>
    </xf>
    <xf numFmtId="1" fontId="2" fillId="0" borderId="34" xfId="4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44" fontId="8" fillId="0" borderId="9" xfId="2" applyFont="1" applyFill="1" applyBorder="1" applyAlignment="1">
      <alignment horizontal="right" vertical="center"/>
    </xf>
    <xf numFmtId="0" fontId="2" fillId="0" borderId="28" xfId="4" applyBorder="1" applyAlignment="1">
      <alignment vertical="top" wrapText="1"/>
    </xf>
    <xf numFmtId="0" fontId="2" fillId="0" borderId="31" xfId="4" applyBorder="1" applyAlignment="1" applyProtection="1">
      <alignment horizontal="center" vertical="top"/>
      <protection locked="0"/>
    </xf>
    <xf numFmtId="1" fontId="2" fillId="0" borderId="20" xfId="4" applyNumberFormat="1" applyBorder="1" applyAlignment="1">
      <alignment horizontal="center" vertical="center"/>
    </xf>
    <xf numFmtId="0" fontId="2" fillId="0" borderId="29" xfId="4" applyBorder="1" applyAlignment="1">
      <alignment vertical="top" wrapText="1"/>
    </xf>
    <xf numFmtId="1" fontId="2" fillId="0" borderId="21" xfId="4" applyNumberFormat="1" applyBorder="1" applyAlignment="1">
      <alignment horizontal="center" vertical="center"/>
    </xf>
    <xf numFmtId="44" fontId="8" fillId="0" borderId="4" xfId="2" applyFont="1" applyFill="1" applyBorder="1" applyAlignment="1">
      <alignment horizontal="right" vertical="center"/>
    </xf>
    <xf numFmtId="1" fontId="2" fillId="0" borderId="36" xfId="4" applyNumberFormat="1" applyBorder="1" applyAlignment="1">
      <alignment horizontal="center" vertical="center"/>
    </xf>
    <xf numFmtId="1" fontId="2" fillId="0" borderId="16" xfId="4" applyNumberFormat="1" applyBorder="1" applyAlignment="1">
      <alignment horizontal="center" vertical="center"/>
    </xf>
    <xf numFmtId="0" fontId="2" fillId="0" borderId="32" xfId="4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7" xfId="2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9" xfId="2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left" vertical="center"/>
    </xf>
    <xf numFmtId="164" fontId="0" fillId="0" borderId="17" xfId="2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44" fontId="8" fillId="0" borderId="17" xfId="2" applyFont="1" applyFill="1" applyBorder="1" applyAlignment="1">
      <alignment horizontal="right" vertical="center"/>
    </xf>
    <xf numFmtId="165" fontId="0" fillId="0" borderId="14" xfId="0" applyNumberFormat="1" applyBorder="1" applyAlignment="1">
      <alignment horizontal="center" vertical="center"/>
    </xf>
    <xf numFmtId="44" fontId="3" fillId="0" borderId="17" xfId="2" applyFont="1" applyFill="1" applyBorder="1" applyAlignment="1">
      <alignment horizontal="center" vertical="center"/>
    </xf>
    <xf numFmtId="165" fontId="0" fillId="0" borderId="14" xfId="0" applyNumberFormat="1" applyBorder="1" applyAlignment="1">
      <alignment horizontal="left" vertical="center"/>
    </xf>
    <xf numFmtId="1" fontId="2" fillId="0" borderId="14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9" fontId="2" fillId="0" borderId="24" xfId="0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44" fontId="2" fillId="0" borderId="24" xfId="0" applyNumberFormat="1" applyFont="1" applyBorder="1" applyAlignment="1">
      <alignment horizontal="center" vertical="center"/>
    </xf>
    <xf numFmtId="44" fontId="0" fillId="0" borderId="25" xfId="0" applyNumberFormat="1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4" fontId="9" fillId="0" borderId="9" xfId="2" applyFont="1" applyFill="1" applyBorder="1" applyAlignment="1">
      <alignment horizontal="right" vertical="center"/>
    </xf>
    <xf numFmtId="0" fontId="2" fillId="0" borderId="37" xfId="4" applyBorder="1" applyAlignment="1">
      <alignment vertical="top" wrapText="1"/>
    </xf>
    <xf numFmtId="0" fontId="2" fillId="0" borderId="38" xfId="4" applyBorder="1" applyAlignment="1" applyProtection="1">
      <alignment horizontal="center" vertical="top"/>
      <protection locked="0"/>
    </xf>
    <xf numFmtId="1" fontId="2" fillId="0" borderId="39" xfId="4" applyNumberFormat="1" applyBorder="1" applyAlignment="1">
      <alignment horizontal="center" vertical="center"/>
    </xf>
    <xf numFmtId="44" fontId="0" fillId="0" borderId="23" xfId="0" applyNumberFormat="1" applyBorder="1" applyAlignment="1">
      <alignment horizontal="center" vertical="center"/>
    </xf>
    <xf numFmtId="44" fontId="8" fillId="0" borderId="7" xfId="2" applyFont="1" applyFill="1" applyBorder="1" applyAlignment="1">
      <alignment horizontal="right" vertical="center"/>
    </xf>
    <xf numFmtId="0" fontId="2" fillId="0" borderId="40" xfId="4" applyBorder="1" applyAlignment="1">
      <alignment vertical="top" wrapText="1"/>
    </xf>
    <xf numFmtId="0" fontId="2" fillId="0" borderId="24" xfId="4" applyBorder="1" applyAlignment="1" applyProtection="1">
      <alignment horizontal="center" vertical="top"/>
      <protection locked="0"/>
    </xf>
    <xf numFmtId="1" fontId="2" fillId="0" borderId="41" xfId="4" applyNumberFormat="1" applyBorder="1" applyAlignment="1">
      <alignment horizontal="center" vertical="top"/>
    </xf>
    <xf numFmtId="0" fontId="0" fillId="0" borderId="25" xfId="0" applyBorder="1" applyAlignment="1">
      <alignment horizontal="center" vertical="center"/>
    </xf>
    <xf numFmtId="44" fontId="9" fillId="0" borderId="12" xfId="2" applyFont="1" applyFill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24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5" fillId="0" borderId="10" xfId="3" applyNumberFormat="1" applyFont="1" applyBorder="1" applyAlignment="1" applyProtection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center" vertical="center"/>
    </xf>
    <xf numFmtId="14" fontId="5" fillId="3" borderId="10" xfId="3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4" fontId="3" fillId="3" borderId="4" xfId="2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44" fontId="8" fillId="3" borderId="9" xfId="2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left" vertical="center"/>
    </xf>
    <xf numFmtId="164" fontId="0" fillId="3" borderId="35" xfId="0" applyNumberFormat="1" applyFill="1" applyBorder="1" applyAlignment="1">
      <alignment horizontal="center" vertical="center"/>
    </xf>
    <xf numFmtId="44" fontId="8" fillId="3" borderId="4" xfId="2" applyFont="1" applyFill="1" applyBorder="1" applyAlignment="1">
      <alignment horizontal="right" vertical="center"/>
    </xf>
    <xf numFmtId="1" fontId="2" fillId="3" borderId="34" xfId="4" applyNumberFormat="1" applyFill="1" applyBorder="1" applyAlignment="1">
      <alignment horizontal="center" vertical="center"/>
    </xf>
    <xf numFmtId="44" fontId="0" fillId="3" borderId="15" xfId="0" applyNumberFormat="1" applyFill="1" applyBorder="1" applyAlignment="1">
      <alignment horizontal="center" vertical="center"/>
    </xf>
    <xf numFmtId="1" fontId="2" fillId="3" borderId="20" xfId="4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" fontId="2" fillId="3" borderId="21" xfId="4" applyNumberFormat="1" applyFill="1" applyBorder="1" applyAlignment="1">
      <alignment horizontal="center" vertical="center"/>
    </xf>
    <xf numFmtId="44" fontId="9" fillId="3" borderId="9" xfId="2" applyFont="1" applyFill="1" applyBorder="1" applyAlignment="1">
      <alignment horizontal="right" vertical="center"/>
    </xf>
    <xf numFmtId="1" fontId="2" fillId="3" borderId="36" xfId="4" applyNumberFormat="1" applyFill="1" applyBorder="1" applyAlignment="1">
      <alignment horizontal="center" vertical="center"/>
    </xf>
    <xf numFmtId="1" fontId="2" fillId="3" borderId="39" xfId="4" applyNumberFormat="1" applyFill="1" applyBorder="1" applyAlignment="1">
      <alignment horizontal="center" vertical="center"/>
    </xf>
    <xf numFmtId="44" fontId="0" fillId="3" borderId="23" xfId="0" applyNumberFormat="1" applyFill="1" applyBorder="1" applyAlignment="1">
      <alignment horizontal="center" vertical="center"/>
    </xf>
    <xf numFmtId="44" fontId="8" fillId="3" borderId="7" xfId="2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left" vertical="center"/>
    </xf>
    <xf numFmtId="164" fontId="0" fillId="3" borderId="25" xfId="0" applyNumberFormat="1" applyFill="1" applyBorder="1" applyAlignment="1">
      <alignment horizontal="center" vertical="center"/>
    </xf>
    <xf numFmtId="44" fontId="9" fillId="3" borderId="12" xfId="2" applyFont="1" applyFill="1" applyBorder="1" applyAlignment="1">
      <alignment horizontal="right" vertical="center"/>
    </xf>
    <xf numFmtId="164" fontId="3" fillId="3" borderId="24" xfId="0" applyNumberFormat="1" applyFont="1" applyFill="1" applyBorder="1" applyAlignment="1">
      <alignment horizontal="center" vertical="center"/>
    </xf>
    <xf numFmtId="164" fontId="3" fillId="3" borderId="25" xfId="0" applyNumberFormat="1" applyFont="1" applyFill="1" applyBorder="1" applyAlignment="1">
      <alignment horizontal="center" vertical="center"/>
    </xf>
    <xf numFmtId="44" fontId="3" fillId="3" borderId="12" xfId="2" applyFont="1" applyFill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>
      <alignment horizontal="center" vertical="center"/>
    </xf>
    <xf numFmtId="44" fontId="3" fillId="3" borderId="18" xfId="2" applyFon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left" vertical="center"/>
    </xf>
    <xf numFmtId="164" fontId="0" fillId="3" borderId="17" xfId="2" applyNumberFormat="1" applyFont="1" applyFill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4" fontId="3" fillId="3" borderId="17" xfId="2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left" vertical="center"/>
    </xf>
    <xf numFmtId="44" fontId="2" fillId="3" borderId="24" xfId="0" applyNumberFormat="1" applyFont="1" applyFill="1" applyBorder="1" applyAlignment="1">
      <alignment horizontal="center" vertical="center"/>
    </xf>
    <xf numFmtId="44" fontId="0" fillId="3" borderId="19" xfId="0" applyNumberFormat="1" applyFill="1" applyBorder="1" applyAlignment="1">
      <alignment horizontal="center" vertical="center"/>
    </xf>
    <xf numFmtId="44" fontId="2" fillId="3" borderId="5" xfId="0" applyNumberFormat="1" applyFont="1" applyFill="1" applyBorder="1" applyAlignment="1">
      <alignment horizontal="center" vertical="center"/>
    </xf>
    <xf numFmtId="44" fontId="2" fillId="3" borderId="26" xfId="0" applyNumberFormat="1" applyFont="1" applyFill="1" applyBorder="1" applyAlignment="1">
      <alignment horizontal="center" vertical="center"/>
    </xf>
    <xf numFmtId="44" fontId="3" fillId="3" borderId="27" xfId="2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164" fontId="3" fillId="3" borderId="9" xfId="2" applyNumberFormat="1" applyFont="1" applyFill="1" applyBorder="1" applyAlignment="1">
      <alignment horizontal="center" vertical="center"/>
    </xf>
    <xf numFmtId="44" fontId="0" fillId="3" borderId="2" xfId="0" applyNumberFormat="1" applyFill="1" applyBorder="1"/>
    <xf numFmtId="44" fontId="0" fillId="3" borderId="3" xfId="0" applyNumberFormat="1" applyFill="1" applyBorder="1"/>
    <xf numFmtId="44" fontId="10" fillId="3" borderId="4" xfId="0" applyNumberFormat="1" applyFont="1" applyFill="1" applyBorder="1"/>
  </cellXfs>
  <cellStyles count="7">
    <cellStyle name="Currency" xfId="1" builtinId="4"/>
    <cellStyle name="Currency 2" xfId="2" xr:uid="{B84BA3D7-AA58-4A23-9806-164535BFE9AC}"/>
    <cellStyle name="Currency 2 3" xfId="5" xr:uid="{055A8F52-6780-4981-BA53-2216E762E955}"/>
    <cellStyle name="Hyperlink" xfId="3" builtinId="8"/>
    <cellStyle name="Normal" xfId="0" builtinId="0"/>
    <cellStyle name="Normal 2 2" xfId="4" xr:uid="{96E299DD-1B29-4F63-B320-F0D148DB9EA0}"/>
    <cellStyle name="Normal 3" xfId="6" xr:uid="{A27C3F4A-91AA-46B4-9C93-4AFADF5292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D659-D5F0-4AD8-8BF9-C40B6686AF24}">
  <sheetPr>
    <pageSetUpPr fitToPage="1"/>
  </sheetPr>
  <dimension ref="A1:Q93"/>
  <sheetViews>
    <sheetView tabSelected="1" zoomScale="80" zoomScaleNormal="80" workbookViewId="0">
      <selection activeCell="C21" sqref="C21"/>
    </sheetView>
  </sheetViews>
  <sheetFormatPr defaultRowHeight="14.25" x14ac:dyDescent="0.45"/>
  <cols>
    <col min="1" max="1" width="52.6640625" customWidth="1"/>
    <col min="4" max="4" width="15.1328125" customWidth="1"/>
    <col min="5" max="5" width="17.86328125" customWidth="1"/>
    <col min="6" max="6" width="13.33203125" customWidth="1"/>
    <col min="7" max="7" width="13.46484375" customWidth="1"/>
    <col min="8" max="8" width="15.6640625" customWidth="1"/>
    <col min="9" max="9" width="8.46484375" customWidth="1"/>
    <col min="10" max="10" width="10.53125" customWidth="1"/>
    <col min="11" max="11" width="18.33203125" customWidth="1"/>
    <col min="12" max="12" width="9.1328125" customWidth="1"/>
    <col min="13" max="13" width="16.1328125" customWidth="1"/>
    <col min="14" max="14" width="16.6640625" customWidth="1"/>
    <col min="16" max="16" width="16.1328125" customWidth="1"/>
    <col min="17" max="17" width="16.6640625" customWidth="1"/>
    <col min="20" max="20" width="11.6640625" bestFit="1" customWidth="1"/>
  </cols>
  <sheetData>
    <row r="1" spans="1:17" x14ac:dyDescent="0.45">
      <c r="A1" s="1"/>
      <c r="B1" s="1"/>
      <c r="C1" s="1"/>
      <c r="D1" s="1"/>
      <c r="E1" s="2"/>
      <c r="F1" s="2"/>
      <c r="G1" s="2"/>
      <c r="H1" s="2"/>
      <c r="L1" s="1"/>
      <c r="M1" s="1"/>
      <c r="N1" s="2"/>
      <c r="O1" s="1"/>
      <c r="P1" s="1"/>
      <c r="Q1" s="2"/>
    </row>
    <row r="2" spans="1:17" x14ac:dyDescent="0.45">
      <c r="A2" s="3" t="s">
        <v>0</v>
      </c>
      <c r="B2" s="4" t="s">
        <v>14</v>
      </c>
      <c r="C2" s="4"/>
      <c r="D2" s="3"/>
      <c r="E2" s="5"/>
      <c r="F2" s="5"/>
      <c r="G2" s="5"/>
      <c r="H2" s="5"/>
      <c r="L2" s="6"/>
      <c r="M2" s="3"/>
      <c r="N2" s="5"/>
      <c r="O2" s="6"/>
      <c r="P2" s="3"/>
      <c r="Q2" s="5"/>
    </row>
    <row r="3" spans="1:17" x14ac:dyDescent="0.45">
      <c r="A3" s="3" t="s">
        <v>1</v>
      </c>
      <c r="B3" s="4">
        <v>2275</v>
      </c>
      <c r="C3" s="4"/>
      <c r="D3" s="3"/>
      <c r="E3" s="5"/>
      <c r="F3" s="5"/>
      <c r="G3" s="5"/>
      <c r="H3" s="5"/>
      <c r="L3" s="6"/>
      <c r="M3" s="3"/>
      <c r="N3" s="5"/>
      <c r="O3" s="6"/>
      <c r="P3" s="3"/>
      <c r="Q3" s="5"/>
    </row>
    <row r="4" spans="1:17" ht="14.65" thickBot="1" x14ac:dyDescent="0.5">
      <c r="A4" s="1"/>
      <c r="B4" s="1"/>
      <c r="C4" s="1"/>
      <c r="D4" s="1"/>
      <c r="E4" s="2"/>
      <c r="F4" s="2"/>
      <c r="G4" s="2"/>
      <c r="H4" s="2"/>
      <c r="L4" s="1"/>
      <c r="M4" s="1"/>
      <c r="N4" s="2"/>
      <c r="O4" s="1"/>
      <c r="P4" s="1"/>
      <c r="Q4" s="2"/>
    </row>
    <row r="5" spans="1:17" ht="14.65" thickBot="1" x14ac:dyDescent="0.5">
      <c r="A5" s="21" t="s">
        <v>2</v>
      </c>
      <c r="B5" s="145" t="s">
        <v>12</v>
      </c>
      <c r="C5" s="146"/>
      <c r="D5" s="146"/>
      <c r="E5" s="147"/>
      <c r="F5" s="145" t="s">
        <v>31</v>
      </c>
      <c r="G5" s="146"/>
      <c r="H5" s="147"/>
      <c r="I5" s="145" t="s">
        <v>33</v>
      </c>
      <c r="J5" s="146"/>
      <c r="K5" s="147"/>
      <c r="L5" s="145" t="s">
        <v>34</v>
      </c>
      <c r="M5" s="146"/>
      <c r="N5" s="147"/>
      <c r="O5" s="148" t="s">
        <v>32</v>
      </c>
      <c r="P5" s="149"/>
      <c r="Q5" s="150"/>
    </row>
    <row r="6" spans="1:17" x14ac:dyDescent="0.45">
      <c r="A6" s="129"/>
      <c r="B6" s="45"/>
      <c r="C6" s="7"/>
      <c r="D6" s="7"/>
      <c r="E6" s="46"/>
      <c r="F6" s="133"/>
      <c r="G6" s="134"/>
      <c r="H6" s="135"/>
      <c r="I6" s="133"/>
      <c r="J6" s="134"/>
      <c r="K6" s="135"/>
      <c r="L6" s="133"/>
      <c r="M6" s="134"/>
      <c r="N6" s="135"/>
      <c r="O6" s="151"/>
      <c r="P6" s="152"/>
      <c r="Q6" s="153"/>
    </row>
    <row r="7" spans="1:17" x14ac:dyDescent="0.45">
      <c r="A7" s="130"/>
      <c r="B7" s="47"/>
      <c r="C7" s="22"/>
      <c r="D7" s="22"/>
      <c r="E7" s="48"/>
      <c r="F7" s="140" t="str">
        <f>F5</f>
        <v>Fratelli</v>
      </c>
      <c r="G7" s="141"/>
      <c r="H7" s="142"/>
      <c r="I7" s="140" t="str">
        <f>I5</f>
        <v>JAB</v>
      </c>
      <c r="J7" s="141"/>
      <c r="K7" s="142"/>
      <c r="L7" s="140" t="str">
        <f>L5</f>
        <v>LF Construction</v>
      </c>
      <c r="M7" s="141"/>
      <c r="N7" s="142"/>
      <c r="O7" s="154" t="str">
        <f>O5</f>
        <v>Staable</v>
      </c>
      <c r="P7" s="155"/>
      <c r="Q7" s="156"/>
    </row>
    <row r="8" spans="1:17" x14ac:dyDescent="0.45">
      <c r="A8" s="131"/>
      <c r="B8" s="49"/>
      <c r="C8" s="23"/>
      <c r="D8" s="23"/>
      <c r="E8" s="50"/>
      <c r="F8" s="143"/>
      <c r="G8" s="141"/>
      <c r="H8" s="142"/>
      <c r="I8" s="143"/>
      <c r="J8" s="141"/>
      <c r="K8" s="142"/>
      <c r="L8" s="144"/>
      <c r="M8" s="141"/>
      <c r="N8" s="142"/>
      <c r="O8" s="157"/>
      <c r="P8" s="155"/>
      <c r="Q8" s="156"/>
    </row>
    <row r="9" spans="1:17" ht="14.65" thickBot="1" x14ac:dyDescent="0.5">
      <c r="A9" s="132"/>
      <c r="B9" s="51"/>
      <c r="C9" s="8"/>
      <c r="D9" s="8"/>
      <c r="E9" s="52"/>
      <c r="F9" s="136"/>
      <c r="G9" s="137"/>
      <c r="H9" s="138"/>
      <c r="I9" s="136"/>
      <c r="J9" s="137"/>
      <c r="K9" s="138"/>
      <c r="L9" s="139"/>
      <c r="M9" s="137"/>
      <c r="N9" s="138"/>
      <c r="O9" s="158"/>
      <c r="P9" s="159"/>
      <c r="Q9" s="160"/>
    </row>
    <row r="10" spans="1:17" ht="14.65" thickBot="1" x14ac:dyDescent="0.5">
      <c r="A10" s="29"/>
      <c r="B10" s="9" t="s">
        <v>3</v>
      </c>
      <c r="C10" s="9" t="s">
        <v>4</v>
      </c>
      <c r="D10" s="10" t="s">
        <v>5</v>
      </c>
      <c r="E10" s="11" t="s">
        <v>6</v>
      </c>
      <c r="F10" s="9" t="s">
        <v>4</v>
      </c>
      <c r="G10" s="10" t="s">
        <v>5</v>
      </c>
      <c r="H10" s="11" t="s">
        <v>6</v>
      </c>
      <c r="I10" s="9" t="s">
        <v>4</v>
      </c>
      <c r="J10" s="10" t="s">
        <v>5</v>
      </c>
      <c r="K10" s="11" t="s">
        <v>6</v>
      </c>
      <c r="L10" s="9" t="s">
        <v>4</v>
      </c>
      <c r="M10" s="10" t="s">
        <v>5</v>
      </c>
      <c r="N10" s="11" t="s">
        <v>6</v>
      </c>
      <c r="O10" s="161" t="s">
        <v>4</v>
      </c>
      <c r="P10" s="162" t="s">
        <v>5</v>
      </c>
      <c r="Q10" s="163" t="s">
        <v>6</v>
      </c>
    </row>
    <row r="11" spans="1:17" ht="14.65" thickBot="1" x14ac:dyDescent="0.5">
      <c r="A11" s="30" t="s">
        <v>11</v>
      </c>
      <c r="B11" s="41"/>
      <c r="C11" s="12"/>
      <c r="D11" s="13"/>
      <c r="E11" s="24"/>
      <c r="F11" s="18"/>
      <c r="G11" s="12"/>
      <c r="H11" s="24"/>
      <c r="I11" s="18"/>
      <c r="J11" s="12"/>
      <c r="K11" s="24"/>
      <c r="L11" s="18"/>
      <c r="M11" s="12"/>
      <c r="N11" s="24"/>
      <c r="O11" s="164"/>
      <c r="P11" s="165"/>
      <c r="Q11" s="166"/>
    </row>
    <row r="12" spans="1:17" ht="15.75" customHeight="1" thickBot="1" x14ac:dyDescent="0.5">
      <c r="A12" s="60" t="s">
        <v>17</v>
      </c>
      <c r="B12" s="61"/>
      <c r="C12" s="62"/>
      <c r="D12" s="63"/>
      <c r="E12" s="64"/>
      <c r="F12" s="65"/>
      <c r="G12" s="63"/>
      <c r="H12" s="64"/>
      <c r="I12" s="65"/>
      <c r="J12" s="63"/>
      <c r="K12" s="64"/>
      <c r="L12" s="66"/>
      <c r="M12" s="63"/>
      <c r="N12" s="64"/>
      <c r="O12" s="167"/>
      <c r="P12" s="168"/>
      <c r="Q12" s="169"/>
    </row>
    <row r="13" spans="1:17" ht="15.75" customHeight="1" x14ac:dyDescent="0.45">
      <c r="A13" s="68" t="s">
        <v>18</v>
      </c>
      <c r="B13" s="69" t="s">
        <v>22</v>
      </c>
      <c r="C13" s="70">
        <v>4084</v>
      </c>
      <c r="D13" s="114">
        <v>30</v>
      </c>
      <c r="E13" s="72">
        <f>D13*C13</f>
        <v>122520</v>
      </c>
      <c r="F13" s="70">
        <v>4047</v>
      </c>
      <c r="G13" s="114">
        <v>67.52</v>
      </c>
      <c r="H13" s="72">
        <f>F13*G13</f>
        <v>273253.44</v>
      </c>
      <c r="I13" s="70">
        <v>4047</v>
      </c>
      <c r="J13" s="114">
        <v>43</v>
      </c>
      <c r="K13" s="72">
        <f>I13*J13</f>
        <v>174021</v>
      </c>
      <c r="L13" s="70">
        <v>4047</v>
      </c>
      <c r="M13" s="114"/>
      <c r="N13" s="72">
        <f>L13*M13</f>
        <v>0</v>
      </c>
      <c r="O13" s="170">
        <v>4047</v>
      </c>
      <c r="P13" s="171">
        <v>36.5</v>
      </c>
      <c r="Q13" s="166">
        <f>O13*P13</f>
        <v>147715.5</v>
      </c>
    </row>
    <row r="14" spans="1:17" ht="15.75" customHeight="1" x14ac:dyDescent="0.45">
      <c r="A14" s="73" t="s">
        <v>19</v>
      </c>
      <c r="B14" s="74" t="s">
        <v>22</v>
      </c>
      <c r="C14" s="75">
        <v>4.8</v>
      </c>
      <c r="D14" s="114">
        <v>20</v>
      </c>
      <c r="E14" s="72">
        <f>D14*C14</f>
        <v>96</v>
      </c>
      <c r="F14" s="75">
        <v>5</v>
      </c>
      <c r="G14" s="114"/>
      <c r="H14" s="72">
        <f t="shared" ref="H14:H16" si="0">F14*G14</f>
        <v>0</v>
      </c>
      <c r="I14" s="75">
        <v>5</v>
      </c>
      <c r="J14" s="114">
        <v>45</v>
      </c>
      <c r="K14" s="72">
        <f t="shared" ref="K14:K18" si="1">I14*J14</f>
        <v>225</v>
      </c>
      <c r="L14" s="75">
        <v>5</v>
      </c>
      <c r="M14" s="114"/>
      <c r="N14" s="72">
        <f t="shared" ref="N14:N18" si="2">L14*M14</f>
        <v>0</v>
      </c>
      <c r="O14" s="172">
        <v>5</v>
      </c>
      <c r="P14" s="171"/>
      <c r="Q14" s="166">
        <f t="shared" ref="Q14:Q16" si="3">O14*P14</f>
        <v>0</v>
      </c>
    </row>
    <row r="15" spans="1:17" ht="15.75" customHeight="1" x14ac:dyDescent="0.45">
      <c r="A15" s="73" t="s">
        <v>20</v>
      </c>
      <c r="B15" s="74" t="s">
        <v>22</v>
      </c>
      <c r="C15" s="75">
        <v>2322</v>
      </c>
      <c r="D15" s="114">
        <v>52.25</v>
      </c>
      <c r="E15" s="72">
        <f>D15*C15</f>
        <v>121324.5</v>
      </c>
      <c r="F15" s="75">
        <v>2419</v>
      </c>
      <c r="G15" s="114">
        <v>82.52</v>
      </c>
      <c r="H15" s="72">
        <f t="shared" si="0"/>
        <v>199615.88</v>
      </c>
      <c r="I15" s="75">
        <v>2419</v>
      </c>
      <c r="J15" s="114">
        <v>65</v>
      </c>
      <c r="K15" s="72">
        <f t="shared" si="1"/>
        <v>157235</v>
      </c>
      <c r="L15" s="75">
        <v>2419</v>
      </c>
      <c r="M15" s="114"/>
      <c r="N15" s="72">
        <f t="shared" si="2"/>
        <v>0</v>
      </c>
      <c r="O15" s="172">
        <v>2419</v>
      </c>
      <c r="P15" s="171">
        <v>70</v>
      </c>
      <c r="Q15" s="166">
        <f t="shared" si="3"/>
        <v>169330</v>
      </c>
    </row>
    <row r="16" spans="1:17" ht="15.75" customHeight="1" x14ac:dyDescent="0.45">
      <c r="A16" s="73" t="s">
        <v>21</v>
      </c>
      <c r="B16" s="74" t="s">
        <v>23</v>
      </c>
      <c r="C16" s="75">
        <v>2</v>
      </c>
      <c r="D16" s="114">
        <v>300</v>
      </c>
      <c r="E16" s="72">
        <f t="shared" ref="E16" si="4">D16*C16</f>
        <v>600</v>
      </c>
      <c r="F16" s="75">
        <v>2</v>
      </c>
      <c r="G16" s="114"/>
      <c r="H16" s="72">
        <f t="shared" si="0"/>
        <v>0</v>
      </c>
      <c r="I16" s="75">
        <v>2</v>
      </c>
      <c r="J16" s="71">
        <v>550</v>
      </c>
      <c r="K16" s="72">
        <f t="shared" si="1"/>
        <v>1100</v>
      </c>
      <c r="L16" s="75">
        <v>2</v>
      </c>
      <c r="M16" s="71"/>
      <c r="N16" s="72">
        <f t="shared" si="2"/>
        <v>0</v>
      </c>
      <c r="O16" s="172">
        <v>2</v>
      </c>
      <c r="P16" s="173">
        <v>550</v>
      </c>
      <c r="Q16" s="166">
        <f t="shared" si="3"/>
        <v>1100</v>
      </c>
    </row>
    <row r="17" spans="1:17" ht="15.75" customHeight="1" x14ac:dyDescent="0.45">
      <c r="A17" s="73" t="s">
        <v>25</v>
      </c>
      <c r="B17" s="74" t="s">
        <v>24</v>
      </c>
      <c r="C17" s="75">
        <v>1284</v>
      </c>
      <c r="D17" s="114">
        <v>15</v>
      </c>
      <c r="E17" s="72">
        <f>D17*C17</f>
        <v>19260</v>
      </c>
      <c r="F17" s="75"/>
      <c r="G17" s="71"/>
      <c r="H17" s="72">
        <f t="shared" ref="H17:H18" si="5">F17*G17</f>
        <v>0</v>
      </c>
      <c r="I17" s="75"/>
      <c r="J17" s="71"/>
      <c r="K17" s="72">
        <f t="shared" si="1"/>
        <v>0</v>
      </c>
      <c r="L17" s="75"/>
      <c r="M17" s="71"/>
      <c r="N17" s="72">
        <f>283485+78046+46383</f>
        <v>407914</v>
      </c>
      <c r="O17" s="172"/>
      <c r="P17" s="173"/>
      <c r="Q17" s="166">
        <f t="shared" ref="Q17:Q18" si="6">O17*P17</f>
        <v>0</v>
      </c>
    </row>
    <row r="18" spans="1:17" ht="15.75" customHeight="1" x14ac:dyDescent="0.45">
      <c r="A18" s="76" t="s">
        <v>30</v>
      </c>
      <c r="B18" s="74" t="s">
        <v>13</v>
      </c>
      <c r="C18" s="77">
        <v>1</v>
      </c>
      <c r="D18" s="114">
        <v>12850</v>
      </c>
      <c r="E18" s="72">
        <f>D18*C18</f>
        <v>12850</v>
      </c>
      <c r="F18" s="77"/>
      <c r="G18" s="71"/>
      <c r="H18" s="72">
        <f t="shared" si="5"/>
        <v>0</v>
      </c>
      <c r="I18" s="77">
        <v>1</v>
      </c>
      <c r="J18" s="71">
        <v>12850</v>
      </c>
      <c r="K18" s="72">
        <f t="shared" si="1"/>
        <v>12850</v>
      </c>
      <c r="L18" s="77">
        <v>1</v>
      </c>
      <c r="M18" s="71">
        <v>25519</v>
      </c>
      <c r="N18" s="72">
        <f t="shared" si="2"/>
        <v>25519</v>
      </c>
      <c r="O18" s="174">
        <v>1</v>
      </c>
      <c r="P18" s="173">
        <v>12850</v>
      </c>
      <c r="Q18" s="166">
        <f t="shared" si="6"/>
        <v>12850</v>
      </c>
    </row>
    <row r="19" spans="1:17" ht="14.65" thickBot="1" x14ac:dyDescent="0.5">
      <c r="A19" s="76"/>
      <c r="B19" s="74"/>
      <c r="C19" s="77"/>
      <c r="D19" s="114"/>
      <c r="E19" s="115">
        <f>SUM(E13:E18)</f>
        <v>276650.5</v>
      </c>
      <c r="F19" s="77"/>
      <c r="G19" s="71"/>
      <c r="H19" s="115">
        <f>SUM(H13:H18)</f>
        <v>472869.32</v>
      </c>
      <c r="I19" s="77"/>
      <c r="J19" s="71"/>
      <c r="K19" s="115">
        <f>SUM(K13:K18)</f>
        <v>345431</v>
      </c>
      <c r="L19" s="77"/>
      <c r="M19" s="71"/>
      <c r="N19" s="115">
        <f>SUM(N13:N18)</f>
        <v>433433</v>
      </c>
      <c r="O19" s="174"/>
      <c r="P19" s="173"/>
      <c r="Q19" s="175">
        <f>SUM(Q13:Q18)</f>
        <v>330995.5</v>
      </c>
    </row>
    <row r="20" spans="1:17" ht="14.65" thickBot="1" x14ac:dyDescent="0.5">
      <c r="A20" s="60" t="s">
        <v>16</v>
      </c>
      <c r="B20" s="61"/>
      <c r="C20" s="62"/>
      <c r="D20" s="63"/>
      <c r="E20" s="78"/>
      <c r="F20" s="79"/>
      <c r="G20" s="63"/>
      <c r="H20" s="78"/>
      <c r="I20" s="79"/>
      <c r="J20" s="63"/>
      <c r="K20" s="78"/>
      <c r="L20" s="79"/>
      <c r="M20" s="63"/>
      <c r="N20" s="78"/>
      <c r="O20" s="176"/>
      <c r="P20" s="168"/>
      <c r="Q20" s="169"/>
    </row>
    <row r="21" spans="1:17" ht="25.5" x14ac:dyDescent="0.45">
      <c r="A21" s="116" t="s">
        <v>26</v>
      </c>
      <c r="B21" s="117" t="s">
        <v>24</v>
      </c>
      <c r="C21" s="118">
        <v>125</v>
      </c>
      <c r="D21" s="119">
        <v>45</v>
      </c>
      <c r="E21" s="120">
        <f t="shared" ref="E21:E25" si="7">D21*C21</f>
        <v>5625</v>
      </c>
      <c r="F21" s="118">
        <v>125</v>
      </c>
      <c r="G21" s="119">
        <v>45</v>
      </c>
      <c r="H21" s="120">
        <f t="shared" ref="H21:H25" si="8">G21*F21</f>
        <v>5625</v>
      </c>
      <c r="I21" s="118">
        <v>125</v>
      </c>
      <c r="J21" s="119">
        <v>45</v>
      </c>
      <c r="K21" s="120">
        <f t="shared" ref="K21:K23" si="9">J21*I21</f>
        <v>5625</v>
      </c>
      <c r="L21" s="118">
        <v>125</v>
      </c>
      <c r="M21" s="119">
        <v>45</v>
      </c>
      <c r="N21" s="120">
        <f t="shared" ref="N21:N23" si="10">M21*L21</f>
        <v>5625</v>
      </c>
      <c r="O21" s="177">
        <v>125</v>
      </c>
      <c r="P21" s="178">
        <v>45</v>
      </c>
      <c r="Q21" s="179">
        <f t="shared" ref="Q21:Q23" si="11">P21*O21</f>
        <v>5625</v>
      </c>
    </row>
    <row r="22" spans="1:17" x14ac:dyDescent="0.45">
      <c r="A22" s="73" t="s">
        <v>27</v>
      </c>
      <c r="B22" s="81" t="s">
        <v>24</v>
      </c>
      <c r="C22" s="75">
        <v>161</v>
      </c>
      <c r="D22" s="114">
        <v>22</v>
      </c>
      <c r="E22" s="72">
        <f t="shared" si="7"/>
        <v>3542</v>
      </c>
      <c r="F22" s="75">
        <v>161</v>
      </c>
      <c r="G22" s="114">
        <v>22</v>
      </c>
      <c r="H22" s="72">
        <f t="shared" si="8"/>
        <v>3542</v>
      </c>
      <c r="I22" s="75">
        <v>161</v>
      </c>
      <c r="J22" s="114">
        <v>22</v>
      </c>
      <c r="K22" s="72">
        <f t="shared" si="9"/>
        <v>3542</v>
      </c>
      <c r="L22" s="75">
        <v>161</v>
      </c>
      <c r="M22" s="114">
        <v>22</v>
      </c>
      <c r="N22" s="72">
        <f t="shared" si="10"/>
        <v>3542</v>
      </c>
      <c r="O22" s="172">
        <v>161</v>
      </c>
      <c r="P22" s="171">
        <v>22</v>
      </c>
      <c r="Q22" s="166">
        <f t="shared" si="11"/>
        <v>3542</v>
      </c>
    </row>
    <row r="23" spans="1:17" x14ac:dyDescent="0.45">
      <c r="A23" s="73" t="s">
        <v>28</v>
      </c>
      <c r="B23" s="81" t="s">
        <v>24</v>
      </c>
      <c r="C23" s="75">
        <v>489</v>
      </c>
      <c r="D23" s="114">
        <v>24</v>
      </c>
      <c r="E23" s="72">
        <f t="shared" si="7"/>
        <v>11736</v>
      </c>
      <c r="F23" s="75">
        <v>489</v>
      </c>
      <c r="G23" s="114">
        <v>24</v>
      </c>
      <c r="H23" s="72">
        <f t="shared" si="8"/>
        <v>11736</v>
      </c>
      <c r="I23" s="75">
        <v>489</v>
      </c>
      <c r="J23" s="114">
        <v>24</v>
      </c>
      <c r="K23" s="72">
        <f t="shared" si="9"/>
        <v>11736</v>
      </c>
      <c r="L23" s="75">
        <v>489</v>
      </c>
      <c r="M23" s="114">
        <v>24</v>
      </c>
      <c r="N23" s="72">
        <f t="shared" si="10"/>
        <v>11736</v>
      </c>
      <c r="O23" s="172">
        <v>489</v>
      </c>
      <c r="P23" s="171">
        <v>24</v>
      </c>
      <c r="Q23" s="166">
        <f t="shared" si="11"/>
        <v>11736</v>
      </c>
    </row>
    <row r="24" spans="1:17" x14ac:dyDescent="0.45">
      <c r="A24" s="73" t="s">
        <v>29</v>
      </c>
      <c r="B24" s="81" t="s">
        <v>24</v>
      </c>
      <c r="C24" s="75">
        <v>125</v>
      </c>
      <c r="D24" s="114">
        <v>22</v>
      </c>
      <c r="E24" s="72">
        <f t="shared" si="7"/>
        <v>2750</v>
      </c>
      <c r="F24" s="75">
        <v>125</v>
      </c>
      <c r="G24" s="114">
        <v>22</v>
      </c>
      <c r="H24" s="72">
        <f t="shared" si="8"/>
        <v>2750</v>
      </c>
      <c r="I24" s="75">
        <v>125</v>
      </c>
      <c r="J24" s="114">
        <v>22</v>
      </c>
      <c r="K24" s="72">
        <f>J24*I24</f>
        <v>2750</v>
      </c>
      <c r="L24" s="75">
        <v>125</v>
      </c>
      <c r="M24" s="114">
        <v>22</v>
      </c>
      <c r="N24" s="72">
        <f>M24*L24</f>
        <v>2750</v>
      </c>
      <c r="O24" s="172">
        <v>125</v>
      </c>
      <c r="P24" s="171">
        <v>22</v>
      </c>
      <c r="Q24" s="166">
        <f>P24*O24</f>
        <v>2750</v>
      </c>
    </row>
    <row r="25" spans="1:17" x14ac:dyDescent="0.45">
      <c r="A25" s="73"/>
      <c r="B25" s="81"/>
      <c r="C25" s="75"/>
      <c r="D25" s="114"/>
      <c r="E25" s="72">
        <f t="shared" si="7"/>
        <v>0</v>
      </c>
      <c r="F25" s="75"/>
      <c r="G25" s="71"/>
      <c r="H25" s="72">
        <f t="shared" si="8"/>
        <v>0</v>
      </c>
      <c r="I25" s="80"/>
      <c r="J25" s="71"/>
      <c r="K25" s="72"/>
      <c r="L25" s="80"/>
      <c r="M25" s="71"/>
      <c r="N25" s="72"/>
      <c r="O25" s="172"/>
      <c r="P25" s="173"/>
      <c r="Q25" s="166">
        <f>P25*O25</f>
        <v>0</v>
      </c>
    </row>
    <row r="26" spans="1:17" ht="14.65" thickBot="1" x14ac:dyDescent="0.5">
      <c r="A26" s="121"/>
      <c r="B26" s="122"/>
      <c r="C26" s="123"/>
      <c r="D26" s="124"/>
      <c r="E26" s="125">
        <f>SUM(E21:E25)</f>
        <v>23653</v>
      </c>
      <c r="F26" s="126"/>
      <c r="G26" s="110"/>
      <c r="H26" s="125">
        <f>SUM(H21:H25)</f>
        <v>23653</v>
      </c>
      <c r="I26" s="127"/>
      <c r="J26" s="110"/>
      <c r="K26" s="125">
        <f>SUM(K21:K25)</f>
        <v>23653</v>
      </c>
      <c r="L26" s="126"/>
      <c r="M26" s="110"/>
      <c r="N26" s="125">
        <f>SUM(N21:N25)</f>
        <v>23653</v>
      </c>
      <c r="O26" s="180"/>
      <c r="P26" s="181"/>
      <c r="Q26" s="182">
        <f>SUM(Q21:Q25)</f>
        <v>23653</v>
      </c>
    </row>
    <row r="27" spans="1:17" ht="14.65" thickBot="1" x14ac:dyDescent="0.5">
      <c r="A27" s="82" t="s">
        <v>7</v>
      </c>
      <c r="B27" s="83"/>
      <c r="C27" s="84"/>
      <c r="D27" s="85"/>
      <c r="E27" s="25">
        <f>E19+E26</f>
        <v>300303.5</v>
      </c>
      <c r="F27" s="86"/>
      <c r="G27" s="87"/>
      <c r="H27" s="25">
        <f>H19+H26</f>
        <v>496522.32</v>
      </c>
      <c r="I27" s="86"/>
      <c r="J27" s="87"/>
      <c r="K27" s="25">
        <f>K19+K26</f>
        <v>369084</v>
      </c>
      <c r="L27" s="86"/>
      <c r="M27" s="87"/>
      <c r="N27" s="25">
        <f>N19+N26</f>
        <v>457086</v>
      </c>
      <c r="O27" s="183"/>
      <c r="P27" s="184"/>
      <c r="Q27" s="185">
        <f>Q19+Q26</f>
        <v>354648.5</v>
      </c>
    </row>
    <row r="28" spans="1:17" x14ac:dyDescent="0.45">
      <c r="A28" s="31"/>
      <c r="B28" s="88"/>
      <c r="C28" s="89"/>
      <c r="D28" s="90"/>
      <c r="E28" s="91"/>
      <c r="F28" s="92"/>
      <c r="G28" s="93"/>
      <c r="H28" s="20"/>
      <c r="I28" s="92"/>
      <c r="J28" s="93"/>
      <c r="K28" s="20"/>
      <c r="L28" s="92"/>
      <c r="M28" s="93"/>
      <c r="N28" s="19"/>
      <c r="O28" s="186"/>
      <c r="P28" s="187"/>
      <c r="Q28" s="188"/>
    </row>
    <row r="29" spans="1:17" x14ac:dyDescent="0.45">
      <c r="A29" s="32" t="s">
        <v>8</v>
      </c>
      <c r="B29" s="94"/>
      <c r="C29" s="67"/>
      <c r="D29" s="12"/>
      <c r="E29" s="95"/>
      <c r="F29" s="96"/>
      <c r="G29" s="71"/>
      <c r="H29" s="97"/>
      <c r="I29" s="98"/>
      <c r="J29" s="71"/>
      <c r="K29" s="97"/>
      <c r="L29" s="96"/>
      <c r="M29" s="71"/>
      <c r="N29" s="97"/>
      <c r="O29" s="189"/>
      <c r="P29" s="173"/>
      <c r="Q29" s="190"/>
    </row>
    <row r="30" spans="1:17" x14ac:dyDescent="0.45">
      <c r="A30" s="99"/>
      <c r="B30" s="94"/>
      <c r="C30" s="67"/>
      <c r="D30" s="71"/>
      <c r="E30" s="100"/>
      <c r="F30" s="101"/>
      <c r="G30" s="71"/>
      <c r="H30" s="102"/>
      <c r="I30" s="101"/>
      <c r="J30" s="71"/>
      <c r="K30" s="72"/>
      <c r="L30" s="128"/>
      <c r="M30" s="71"/>
      <c r="N30" s="72"/>
      <c r="O30" s="191"/>
      <c r="P30" s="173"/>
      <c r="Q30" s="166"/>
    </row>
    <row r="31" spans="1:17" ht="25.5" x14ac:dyDescent="0.45">
      <c r="A31" s="99" t="s">
        <v>37</v>
      </c>
      <c r="B31" s="94"/>
      <c r="C31" s="67">
        <v>1</v>
      </c>
      <c r="D31" s="71">
        <v>283315.65000000002</v>
      </c>
      <c r="E31" s="72">
        <f t="shared" ref="E31:E32" si="12">D31*C31</f>
        <v>283315.65000000002</v>
      </c>
      <c r="F31" s="67"/>
      <c r="G31" s="71"/>
      <c r="H31" s="72">
        <v>307000</v>
      </c>
      <c r="I31" s="67"/>
      <c r="J31" s="71"/>
      <c r="K31" s="72">
        <v>307000</v>
      </c>
      <c r="L31" s="67"/>
      <c r="M31" s="71"/>
      <c r="N31" s="72">
        <v>307000</v>
      </c>
      <c r="O31" s="192"/>
      <c r="P31" s="173"/>
      <c r="Q31" s="166">
        <v>307000</v>
      </c>
    </row>
    <row r="32" spans="1:17" x14ac:dyDescent="0.45">
      <c r="A32" s="99" t="s">
        <v>35</v>
      </c>
      <c r="B32" s="94"/>
      <c r="C32" s="67"/>
      <c r="D32" s="71"/>
      <c r="E32" s="72"/>
      <c r="F32" s="67"/>
      <c r="G32" s="71"/>
      <c r="H32" s="72">
        <v>15600</v>
      </c>
      <c r="I32" s="67"/>
      <c r="J32" s="71"/>
      <c r="K32" s="72">
        <v>15600</v>
      </c>
      <c r="L32" s="67"/>
      <c r="M32" s="71"/>
      <c r="N32" s="72">
        <v>15600</v>
      </c>
      <c r="O32" s="192"/>
      <c r="P32" s="173"/>
      <c r="Q32" s="166">
        <v>15600</v>
      </c>
    </row>
    <row r="33" spans="1:17" x14ac:dyDescent="0.45">
      <c r="A33" s="99" t="s">
        <v>36</v>
      </c>
      <c r="B33" s="94"/>
      <c r="C33" s="67"/>
      <c r="D33" s="71"/>
      <c r="E33" s="72"/>
      <c r="F33" s="67"/>
      <c r="G33" s="71"/>
      <c r="H33" s="72">
        <v>35000</v>
      </c>
      <c r="I33" s="67"/>
      <c r="J33" s="71"/>
      <c r="K33" s="72">
        <v>35000</v>
      </c>
      <c r="L33" s="67"/>
      <c r="M33" s="71"/>
      <c r="N33" s="72">
        <v>35000</v>
      </c>
      <c r="O33" s="192"/>
      <c r="P33" s="173"/>
      <c r="Q33" s="166">
        <v>35000</v>
      </c>
    </row>
    <row r="34" spans="1:17" x14ac:dyDescent="0.45">
      <c r="A34" s="99" t="s">
        <v>38</v>
      </c>
      <c r="B34" s="94"/>
      <c r="C34" s="67"/>
      <c r="D34" s="71"/>
      <c r="E34" s="100"/>
      <c r="F34" s="67">
        <v>13</v>
      </c>
      <c r="G34" s="71">
        <f>4*90</f>
        <v>360</v>
      </c>
      <c r="H34" s="72">
        <f t="shared" ref="H34" si="13">G34*F34</f>
        <v>4680</v>
      </c>
      <c r="I34" s="67">
        <v>13</v>
      </c>
      <c r="J34" s="71">
        <f>4*90</f>
        <v>360</v>
      </c>
      <c r="K34" s="72">
        <f t="shared" ref="K34" si="14">J34*I34</f>
        <v>4680</v>
      </c>
      <c r="L34" s="67">
        <v>13</v>
      </c>
      <c r="M34" s="71">
        <f>4*90</f>
        <v>360</v>
      </c>
      <c r="N34" s="72">
        <f t="shared" ref="N34" si="15">M34*L34</f>
        <v>4680</v>
      </c>
      <c r="O34" s="192">
        <v>13</v>
      </c>
      <c r="P34" s="173">
        <f>4*90</f>
        <v>360</v>
      </c>
      <c r="Q34" s="166">
        <f t="shared" ref="Q34" si="16">P34*O34</f>
        <v>4680</v>
      </c>
    </row>
    <row r="35" spans="1:17" x14ac:dyDescent="0.45">
      <c r="A35" s="99"/>
      <c r="B35" s="94"/>
      <c r="C35" s="67"/>
      <c r="D35" s="71"/>
      <c r="E35" s="72"/>
      <c r="F35" s="103"/>
      <c r="G35" s="71"/>
      <c r="H35" s="102"/>
      <c r="I35" s="103"/>
      <c r="J35" s="71"/>
      <c r="K35" s="72"/>
      <c r="L35" s="67"/>
      <c r="M35" s="71"/>
      <c r="N35" s="100"/>
      <c r="O35" s="192"/>
      <c r="P35" s="173"/>
      <c r="Q35" s="193"/>
    </row>
    <row r="36" spans="1:17" x14ac:dyDescent="0.45">
      <c r="A36" s="99"/>
      <c r="B36" s="94"/>
      <c r="C36" s="67"/>
      <c r="D36" s="12"/>
      <c r="E36" s="95"/>
      <c r="F36" s="104"/>
      <c r="G36" s="71"/>
      <c r="H36" s="102"/>
      <c r="I36" s="104"/>
      <c r="J36" s="71"/>
      <c r="K36" s="102"/>
      <c r="L36" s="104"/>
      <c r="M36" s="71"/>
      <c r="N36" s="102"/>
      <c r="O36" s="194"/>
      <c r="P36" s="173"/>
      <c r="Q36" s="193"/>
    </row>
    <row r="37" spans="1:17" ht="14.45" customHeight="1" thickBot="1" x14ac:dyDescent="0.5">
      <c r="A37" s="105" t="s">
        <v>10</v>
      </c>
      <c r="B37" s="106"/>
      <c r="C37" s="107"/>
      <c r="D37" s="108"/>
      <c r="E37" s="25">
        <f>SUM(E30:E36)</f>
        <v>283315.65000000002</v>
      </c>
      <c r="F37" s="109"/>
      <c r="G37" s="110"/>
      <c r="H37" s="25">
        <f>SUM(H30:H36)</f>
        <v>362280</v>
      </c>
      <c r="I37" s="111"/>
      <c r="J37" s="112"/>
      <c r="K37" s="25">
        <f>SUM(K30:K36)</f>
        <v>362280</v>
      </c>
      <c r="L37" s="111"/>
      <c r="M37" s="113"/>
      <c r="N37" s="25">
        <f>SUM(N30:N36)</f>
        <v>362280</v>
      </c>
      <c r="O37" s="195"/>
      <c r="P37" s="196"/>
      <c r="Q37" s="185">
        <f>SUM(Q30:Q36)</f>
        <v>362280</v>
      </c>
    </row>
    <row r="38" spans="1:17" ht="14.65" thickBot="1" x14ac:dyDescent="0.5">
      <c r="A38" s="31" t="s">
        <v>9</v>
      </c>
      <c r="B38" s="38"/>
      <c r="C38" s="39"/>
      <c r="D38" s="26"/>
      <c r="E38" s="54">
        <f>E27+E37</f>
        <v>583619.15</v>
      </c>
      <c r="F38" s="27"/>
      <c r="G38" s="28"/>
      <c r="H38" s="54">
        <f>SUM(H27+H37)</f>
        <v>858802.32000000007</v>
      </c>
      <c r="I38" s="55"/>
      <c r="J38" s="56"/>
      <c r="K38" s="57">
        <f>SUM(K27+K37)</f>
        <v>731364</v>
      </c>
      <c r="L38" s="55"/>
      <c r="M38" s="56"/>
      <c r="N38" s="54">
        <f>N37+N27</f>
        <v>819366</v>
      </c>
      <c r="O38" s="197"/>
      <c r="P38" s="198"/>
      <c r="Q38" s="199">
        <f>Q37+Q27</f>
        <v>716928.5</v>
      </c>
    </row>
    <row r="39" spans="1:17" ht="15" thickTop="1" thickBot="1" x14ac:dyDescent="0.5">
      <c r="A39" s="32"/>
      <c r="B39" s="40"/>
      <c r="C39" s="42"/>
      <c r="D39" s="14"/>
      <c r="E39" s="17"/>
      <c r="F39" s="15"/>
      <c r="G39" s="16"/>
      <c r="H39" s="17"/>
      <c r="I39" s="15"/>
      <c r="J39" s="16"/>
      <c r="K39" s="17"/>
      <c r="L39" s="15"/>
      <c r="M39" s="16"/>
      <c r="N39" s="17"/>
      <c r="O39" s="200"/>
      <c r="P39" s="201"/>
      <c r="Q39" s="202"/>
    </row>
    <row r="40" spans="1:17" ht="14.65" thickBot="1" x14ac:dyDescent="0.5">
      <c r="A40" s="34" t="s">
        <v>15</v>
      </c>
      <c r="B40" s="35"/>
      <c r="C40" s="36"/>
      <c r="D40" s="36"/>
      <c r="E40" s="53"/>
      <c r="F40" s="35"/>
      <c r="G40" s="36"/>
      <c r="H40" s="37">
        <f>$E$38-H38</f>
        <v>-275183.17000000004</v>
      </c>
      <c r="I40" s="58"/>
      <c r="J40" s="59"/>
      <c r="K40" s="37">
        <f>$E$38-K38</f>
        <v>-147744.84999999998</v>
      </c>
      <c r="L40" s="58"/>
      <c r="M40" s="59"/>
      <c r="N40" s="37">
        <f>$E$38-N38</f>
        <v>-235746.84999999998</v>
      </c>
      <c r="O40" s="203"/>
      <c r="P40" s="204"/>
      <c r="Q40" s="205">
        <f>$E$38-Q38</f>
        <v>-133309.34999999998</v>
      </c>
    </row>
    <row r="43" spans="1:17" x14ac:dyDescent="0.45">
      <c r="A43" s="32"/>
    </row>
    <row r="44" spans="1:17" x14ac:dyDescent="0.45">
      <c r="I44" s="43"/>
      <c r="J44" s="44"/>
      <c r="K44" s="33"/>
    </row>
    <row r="45" spans="1:17" x14ac:dyDescent="0.45">
      <c r="I45" s="43"/>
      <c r="J45" s="44"/>
      <c r="K45" s="33"/>
    </row>
    <row r="46" spans="1:17" x14ac:dyDescent="0.45">
      <c r="I46" s="43"/>
      <c r="J46" s="44"/>
      <c r="K46" s="33"/>
    </row>
    <row r="47" spans="1:17" x14ac:dyDescent="0.45">
      <c r="I47" s="43"/>
      <c r="J47" s="44"/>
      <c r="K47" s="33"/>
    </row>
    <row r="48" spans="1:17" x14ac:dyDescent="0.45">
      <c r="I48" s="43"/>
      <c r="J48" s="44"/>
      <c r="K48" s="33"/>
    </row>
    <row r="49" spans="9:11" x14ac:dyDescent="0.45">
      <c r="I49" s="43"/>
      <c r="J49" s="44"/>
      <c r="K49" s="33"/>
    </row>
    <row r="50" spans="9:11" x14ac:dyDescent="0.45">
      <c r="I50" s="43"/>
      <c r="J50" s="44"/>
      <c r="K50" s="33"/>
    </row>
    <row r="51" spans="9:11" x14ac:dyDescent="0.45">
      <c r="I51" s="43"/>
      <c r="J51" s="44"/>
      <c r="K51" s="33"/>
    </row>
    <row r="52" spans="9:11" x14ac:dyDescent="0.45">
      <c r="I52" s="43"/>
      <c r="J52" s="44"/>
      <c r="K52" s="33"/>
    </row>
    <row r="53" spans="9:11" x14ac:dyDescent="0.45">
      <c r="I53" s="43"/>
      <c r="J53" s="44"/>
      <c r="K53" s="33"/>
    </row>
    <row r="54" spans="9:11" x14ac:dyDescent="0.45">
      <c r="I54" s="43"/>
      <c r="J54" s="44"/>
      <c r="K54" s="33"/>
    </row>
    <row r="55" spans="9:11" x14ac:dyDescent="0.45">
      <c r="I55" s="43"/>
      <c r="J55" s="44"/>
      <c r="K55" s="33"/>
    </row>
    <row r="56" spans="9:11" x14ac:dyDescent="0.45">
      <c r="I56" s="43"/>
      <c r="J56" s="44"/>
      <c r="K56" s="33"/>
    </row>
    <row r="57" spans="9:11" x14ac:dyDescent="0.45">
      <c r="I57" s="43"/>
      <c r="J57" s="44"/>
      <c r="K57" s="33"/>
    </row>
    <row r="58" spans="9:11" x14ac:dyDescent="0.45">
      <c r="I58" s="43"/>
      <c r="J58" s="44"/>
      <c r="K58" s="33"/>
    </row>
    <row r="59" spans="9:11" x14ac:dyDescent="0.45">
      <c r="I59" s="43"/>
      <c r="J59" s="44"/>
      <c r="K59" s="33"/>
    </row>
    <row r="60" spans="9:11" x14ac:dyDescent="0.45">
      <c r="I60" s="43"/>
      <c r="J60" s="44"/>
      <c r="K60" s="33"/>
    </row>
    <row r="61" spans="9:11" x14ac:dyDescent="0.45">
      <c r="I61" s="43"/>
      <c r="J61" s="44"/>
      <c r="K61" s="33"/>
    </row>
    <row r="62" spans="9:11" x14ac:dyDescent="0.45">
      <c r="I62" s="43"/>
      <c r="J62" s="44"/>
      <c r="K62" s="33"/>
    </row>
    <row r="63" spans="9:11" x14ac:dyDescent="0.45">
      <c r="I63" s="43"/>
      <c r="J63" s="44"/>
      <c r="K63" s="33"/>
    </row>
    <row r="64" spans="9:11" x14ac:dyDescent="0.45">
      <c r="I64" s="43"/>
      <c r="J64" s="44"/>
      <c r="K64" s="33"/>
    </row>
    <row r="65" spans="9:11" x14ac:dyDescent="0.45">
      <c r="I65" s="43"/>
      <c r="J65" s="44"/>
      <c r="K65" s="33"/>
    </row>
    <row r="66" spans="9:11" x14ac:dyDescent="0.45">
      <c r="I66" s="43"/>
      <c r="J66" s="44"/>
      <c r="K66" s="33"/>
    </row>
    <row r="67" spans="9:11" x14ac:dyDescent="0.45">
      <c r="I67" s="43"/>
      <c r="J67" s="44"/>
      <c r="K67" s="33"/>
    </row>
    <row r="68" spans="9:11" x14ac:dyDescent="0.45">
      <c r="I68" s="43"/>
      <c r="J68" s="44"/>
      <c r="K68" s="33"/>
    </row>
    <row r="69" spans="9:11" x14ac:dyDescent="0.45">
      <c r="I69" s="43"/>
      <c r="J69" s="44"/>
      <c r="K69" s="33"/>
    </row>
    <row r="70" spans="9:11" x14ac:dyDescent="0.45">
      <c r="I70" s="43"/>
      <c r="J70" s="44"/>
      <c r="K70" s="33"/>
    </row>
    <row r="71" spans="9:11" x14ac:dyDescent="0.45">
      <c r="I71" s="43"/>
      <c r="J71" s="44"/>
      <c r="K71" s="33"/>
    </row>
    <row r="72" spans="9:11" x14ac:dyDescent="0.45">
      <c r="I72" s="43"/>
      <c r="J72" s="44"/>
      <c r="K72" s="33"/>
    </row>
    <row r="73" spans="9:11" x14ac:dyDescent="0.45">
      <c r="I73" s="43"/>
      <c r="J73" s="44"/>
      <c r="K73" s="33"/>
    </row>
    <row r="74" spans="9:11" x14ac:dyDescent="0.45">
      <c r="I74" s="43"/>
      <c r="J74" s="44"/>
      <c r="K74" s="33"/>
    </row>
    <row r="75" spans="9:11" x14ac:dyDescent="0.45">
      <c r="I75" s="43"/>
      <c r="J75" s="44"/>
      <c r="K75" s="33"/>
    </row>
    <row r="76" spans="9:11" x14ac:dyDescent="0.45">
      <c r="I76" s="43"/>
      <c r="J76" s="44"/>
      <c r="K76" s="33"/>
    </row>
    <row r="77" spans="9:11" x14ac:dyDescent="0.45">
      <c r="I77" s="43"/>
      <c r="J77" s="44"/>
      <c r="K77" s="33"/>
    </row>
    <row r="78" spans="9:11" x14ac:dyDescent="0.45">
      <c r="I78" s="43"/>
      <c r="J78" s="44"/>
      <c r="K78" s="33"/>
    </row>
    <row r="79" spans="9:11" x14ac:dyDescent="0.45">
      <c r="I79" s="43"/>
      <c r="J79" s="44"/>
      <c r="K79" s="33"/>
    </row>
    <row r="80" spans="9:11" x14ac:dyDescent="0.45">
      <c r="I80" s="43"/>
      <c r="J80" s="44"/>
      <c r="K80" s="33"/>
    </row>
    <row r="81" spans="9:11" x14ac:dyDescent="0.45">
      <c r="I81" s="43"/>
      <c r="J81" s="44"/>
      <c r="K81" s="33"/>
    </row>
    <row r="82" spans="9:11" x14ac:dyDescent="0.45">
      <c r="I82" s="43"/>
      <c r="J82" s="44"/>
      <c r="K82" s="33"/>
    </row>
    <row r="83" spans="9:11" x14ac:dyDescent="0.45">
      <c r="I83" s="43"/>
      <c r="J83" s="44"/>
      <c r="K83" s="33"/>
    </row>
    <row r="84" spans="9:11" x14ac:dyDescent="0.45">
      <c r="I84" s="43"/>
      <c r="J84" s="44"/>
      <c r="K84" s="33"/>
    </row>
    <row r="85" spans="9:11" x14ac:dyDescent="0.45">
      <c r="I85" s="43"/>
      <c r="J85" s="44"/>
      <c r="K85" s="33"/>
    </row>
    <row r="86" spans="9:11" x14ac:dyDescent="0.45">
      <c r="I86" s="43"/>
      <c r="J86" s="44"/>
      <c r="K86" s="33"/>
    </row>
    <row r="87" spans="9:11" x14ac:dyDescent="0.45">
      <c r="I87" s="43"/>
      <c r="J87" s="44"/>
      <c r="K87" s="33"/>
    </row>
    <row r="88" spans="9:11" x14ac:dyDescent="0.45">
      <c r="I88" s="43"/>
      <c r="J88" s="44"/>
      <c r="K88" s="33"/>
    </row>
    <row r="89" spans="9:11" x14ac:dyDescent="0.45">
      <c r="I89" s="43"/>
      <c r="J89" s="44"/>
      <c r="K89" s="33"/>
    </row>
    <row r="90" spans="9:11" x14ac:dyDescent="0.45">
      <c r="I90" s="43"/>
      <c r="J90" s="44"/>
      <c r="K90" s="33"/>
    </row>
    <row r="91" spans="9:11" x14ac:dyDescent="0.45">
      <c r="I91" s="43"/>
      <c r="J91" s="44"/>
      <c r="K91" s="33"/>
    </row>
    <row r="92" spans="9:11" x14ac:dyDescent="0.45">
      <c r="I92" s="43"/>
      <c r="J92" s="44"/>
      <c r="K92" s="33"/>
    </row>
    <row r="93" spans="9:11" x14ac:dyDescent="0.45">
      <c r="I93" s="43"/>
      <c r="J93" s="44"/>
      <c r="K93" s="33"/>
    </row>
  </sheetData>
  <mergeCells count="22">
    <mergeCell ref="O6:Q6"/>
    <mergeCell ref="B5:E5"/>
    <mergeCell ref="F5:H5"/>
    <mergeCell ref="I5:K5"/>
    <mergeCell ref="L5:N5"/>
    <mergeCell ref="O5:Q5"/>
    <mergeCell ref="O9:Q9"/>
    <mergeCell ref="F7:H7"/>
    <mergeCell ref="I7:K7"/>
    <mergeCell ref="L7:N7"/>
    <mergeCell ref="O7:Q7"/>
    <mergeCell ref="F8:H8"/>
    <mergeCell ref="I8:K8"/>
    <mergeCell ref="L8:N8"/>
    <mergeCell ref="O8:Q8"/>
    <mergeCell ref="A6:A9"/>
    <mergeCell ref="F6:H6"/>
    <mergeCell ref="I6:K6"/>
    <mergeCell ref="L6:N6"/>
    <mergeCell ref="F9:H9"/>
    <mergeCell ref="I9:K9"/>
    <mergeCell ref="L9:N9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06F32CDFE5041AC1A0040228AB883" ma:contentTypeVersion="10" ma:contentTypeDescription="Create a new document." ma:contentTypeScope="" ma:versionID="ac21d933ca6b0a089e41540a58d42bb9">
  <xsd:schema xmlns:xsd="http://www.w3.org/2001/XMLSchema" xmlns:xs="http://www.w3.org/2001/XMLSchema" xmlns:p="http://schemas.microsoft.com/office/2006/metadata/properties" xmlns:ns2="16d7fd57-81da-46f8-8559-df3f00bb728b" xmlns:ns3="ecb918df-bb2b-4956-94a3-e9556306757b" targetNamespace="http://schemas.microsoft.com/office/2006/metadata/properties" ma:root="true" ma:fieldsID="98f74a272b876461adbdbbd093c530ee" ns2:_="" ns3:_="">
    <xsd:import namespace="16d7fd57-81da-46f8-8559-df3f00bb728b"/>
    <xsd:import namespace="ecb918df-bb2b-4956-94a3-e955630675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7fd57-81da-46f8-8559-df3f00bb72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d10a1c-6137-44f9-9eee-72c5e63cc3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918df-bb2b-4956-94a3-e955630675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49f01e-bec3-4f27-a43b-000092935dd6}" ma:internalName="TaxCatchAll" ma:showField="CatchAllData" ma:web="ecb918df-bb2b-4956-94a3-e955630675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d7fd57-81da-46f8-8559-df3f00bb728b">
      <Terms xmlns="http://schemas.microsoft.com/office/infopath/2007/PartnerControls"/>
    </lcf76f155ced4ddcb4097134ff3c332f>
    <TaxCatchAll xmlns="ecb918df-bb2b-4956-94a3-e9556306757b" xsi:nil="true"/>
  </documentManagement>
</p:properties>
</file>

<file path=customXml/itemProps1.xml><?xml version="1.0" encoding="utf-8"?>
<ds:datastoreItem xmlns:ds="http://schemas.openxmlformats.org/officeDocument/2006/customXml" ds:itemID="{D2964F96-3B6D-452C-84A0-FCF65A9BE2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1AC86-9415-40D3-BCA0-EAF67973D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d7fd57-81da-46f8-8559-df3f00bb728b"/>
    <ds:schemaRef ds:uri="ecb918df-bb2b-4956-94a3-e955630675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AE71AB-70B6-4000-BB9A-14980A482AAB}">
  <ds:schemaRefs>
    <ds:schemaRef ds:uri="http://purl.org/dc/terms/"/>
    <ds:schemaRef ds:uri="http://purl.org/dc/elements/1.1/"/>
    <ds:schemaRef ds:uri="b50b645a-15be-4c71-b8f9-6dc9d1ee495c"/>
    <ds:schemaRef ds:uri="http://schemas.microsoft.com/office/2006/documentManagement/types"/>
    <ds:schemaRef ds:uri="49dc7041-0d55-472e-9adc-049af883a28b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bde267db-51c2-43f1-b02c-2e40cd9fbe7b"/>
    <ds:schemaRef ds:uri="b5641794-2907-4792-a16e-6253d631f838"/>
    <ds:schemaRef ds:uri="16d7fd57-81da-46f8-8559-df3f00bb728b"/>
    <ds:schemaRef ds:uri="ecb918df-bb2b-4956-94a3-e955630675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Keyes</dc:creator>
  <cp:lastModifiedBy>David Marshall</cp:lastModifiedBy>
  <cp:lastPrinted>2023-06-19T00:39:17Z</cp:lastPrinted>
  <dcterms:created xsi:type="dcterms:W3CDTF">2019-10-10T01:02:42Z</dcterms:created>
  <dcterms:modified xsi:type="dcterms:W3CDTF">2026-02-23T22:23:35Z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0x010100F0D06F32CDFE5041AC1A0040228AB883</vt:lpwstr>
  </property>
  <property fmtid="{D5CDD505-2E9C-101B-9397-08002B2CF9AE}" pid="3" name="Order">
    <vt:r8>46800</vt:r8>
  </property>
  <property fmtid="{D5CDD505-2E9C-101B-9397-08002B2CF9AE}" pid="4" name="MediaServiceImageTags">
    <vt:lpwstr/>
  </property>
</Properties>
</file>