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cuments\LF Construction Services PTY Ltd\Jobs\Upcoming\Solutions Field of Play Hornsby\Pricing\"/>
    </mc:Choice>
  </mc:AlternateContent>
  <xr:revisionPtr revIDLastSave="0" documentId="13_ncr:1_{E4EDF8F5-9E0B-4C2A-86B6-3E41893958E8}" xr6:coauthVersionLast="47" xr6:coauthVersionMax="47" xr10:uidLastSave="{00000000-0000-0000-0000-000000000000}"/>
  <bookViews>
    <workbookView xWindow="67080" yWindow="3495" windowWidth="29040" windowHeight="15720" activeTab="2" xr2:uid="{2635C661-663A-4A93-A040-FCE7AA34ACCA}"/>
  </bookViews>
  <sheets>
    <sheet name="Sheet1" sheetId="1" r:id="rId1"/>
    <sheet name="Sheet3" sheetId="3" r:id="rId2"/>
    <sheet name="Sheet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" i="2" l="1"/>
  <c r="L9" i="2"/>
  <c r="F9" i="2"/>
  <c r="F11" i="2"/>
  <c r="F7" i="2"/>
  <c r="F5" i="2"/>
  <c r="F50" i="1"/>
  <c r="H50" i="1" s="1"/>
  <c r="F51" i="1"/>
  <c r="H51" i="1" s="1"/>
  <c r="F49" i="1"/>
  <c r="H49" i="1" s="1"/>
  <c r="N50" i="1" s="1"/>
  <c r="F7" i="1"/>
  <c r="H7" i="1" s="1"/>
  <c r="F57" i="1"/>
  <c r="H57" i="1" s="1"/>
  <c r="F58" i="1"/>
  <c r="H58" i="1" s="1"/>
  <c r="F29" i="1"/>
  <c r="H29" i="1" s="1"/>
  <c r="F30" i="1"/>
  <c r="H30" i="1" s="1"/>
  <c r="F28" i="1"/>
  <c r="H28" i="1" s="1"/>
  <c r="F27" i="1"/>
  <c r="H27" i="1" s="1"/>
  <c r="F18" i="1"/>
  <c r="H18" i="1" s="1"/>
  <c r="F17" i="1"/>
  <c r="H17" i="1" s="1"/>
  <c r="F11" i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F10" i="1"/>
  <c r="H10" i="1" s="1"/>
  <c r="F9" i="1"/>
  <c r="H9" i="1" s="1"/>
  <c r="F5" i="1"/>
  <c r="H5" i="1" s="1"/>
  <c r="F38" i="1"/>
  <c r="H38" i="1" s="1"/>
  <c r="F39" i="1"/>
  <c r="H39" i="1" s="1"/>
  <c r="F43" i="1"/>
  <c r="H43" i="1" s="1"/>
  <c r="F44" i="1"/>
  <c r="H44" i="1" s="1"/>
  <c r="F45" i="1"/>
  <c r="H45" i="1" s="1"/>
  <c r="F37" i="1"/>
  <c r="H37" i="1" s="1"/>
  <c r="F6" i="1"/>
  <c r="H6" i="1" s="1"/>
  <c r="F16" i="2" l="1"/>
  <c r="F17" i="2" s="1"/>
  <c r="N38" i="1"/>
  <c r="N44" i="1"/>
  <c r="H54" i="1"/>
  <c r="H60" i="1"/>
  <c r="H32" i="1"/>
  <c r="H20" i="1"/>
  <c r="P38" i="1" s="1"/>
  <c r="F19" i="2" l="1"/>
  <c r="H63" i="1"/>
  <c r="O44" i="1"/>
  <c r="Q44" i="1" s="1"/>
  <c r="R44" i="1" s="1"/>
  <c r="O50" i="1"/>
  <c r="Q50" i="1" s="1"/>
  <c r="R50" i="1" s="1"/>
  <c r="O38" i="1"/>
  <c r="Q38" i="1" s="1"/>
  <c r="R38" i="1" s="1"/>
  <c r="H68" i="1"/>
  <c r="H69" i="1"/>
  <c r="H70" i="1" s="1"/>
</calcChain>
</file>

<file path=xl/sharedStrings.xml><?xml version="1.0" encoding="utf-8"?>
<sst xmlns="http://schemas.openxmlformats.org/spreadsheetml/2006/main" count="110" uniqueCount="66">
  <si>
    <t>Item</t>
  </si>
  <si>
    <t>Description</t>
  </si>
  <si>
    <t>UOM</t>
  </si>
  <si>
    <t>Rate</t>
  </si>
  <si>
    <t>$</t>
  </si>
  <si>
    <t>Markup &amp; Contingency</t>
  </si>
  <si>
    <t>Materials</t>
  </si>
  <si>
    <t>Quantity</t>
  </si>
  <si>
    <t>Star Pickets (10/pack)</t>
  </si>
  <si>
    <t>17mm Form Ply (1200 x 2400)</t>
  </si>
  <si>
    <t>Z Bars</t>
  </si>
  <si>
    <t>Nuts</t>
  </si>
  <si>
    <t>Washers</t>
  </si>
  <si>
    <t>Labor</t>
  </si>
  <si>
    <t>hrs</t>
  </si>
  <si>
    <t>WF4</t>
  </si>
  <si>
    <t>lengths</t>
  </si>
  <si>
    <t>each</t>
  </si>
  <si>
    <t>Cones</t>
  </si>
  <si>
    <t>Conduit</t>
  </si>
  <si>
    <t>Nail 2 inch</t>
  </si>
  <si>
    <t>Nails 3 inch</t>
  </si>
  <si>
    <t>1 x 15kg</t>
  </si>
  <si>
    <t>m2</t>
  </si>
  <si>
    <t>lm</t>
  </si>
  <si>
    <t>GST</t>
  </si>
  <si>
    <t>Total</t>
  </si>
  <si>
    <t>Set up (4 lads 1 day)</t>
  </si>
  <si>
    <t>WF2 &amp; 3</t>
  </si>
  <si>
    <t>Form (2 Lads x 3 days)</t>
  </si>
  <si>
    <t>Reo (WF-1 N12 100 centres) (2 Lads x 3.5 days)</t>
  </si>
  <si>
    <t xml:space="preserve">Form (2 Lads x 4 days) </t>
  </si>
  <si>
    <t>Reo (WF-1 N12 100 centres) (2 lads x 5 days)</t>
  </si>
  <si>
    <t>Allowance for Patching (2lads x 1 Day)</t>
  </si>
  <si>
    <t>Delivery</t>
  </si>
  <si>
    <t>Material Handling</t>
  </si>
  <si>
    <t>Strip Out, Clean Up &amp; Load Out(3 lads x 2 days)</t>
  </si>
  <si>
    <t xml:space="preserve">Admin/Site Visit </t>
  </si>
  <si>
    <t>Prelims</t>
  </si>
  <si>
    <t>LVL 95 x 65</t>
  </si>
  <si>
    <t>LVL 95 x 47</t>
  </si>
  <si>
    <t>Screws Hex 50mm x 100 (3/8th head)</t>
  </si>
  <si>
    <t>Screws Hex 100mm x 500 (3/8th head)</t>
  </si>
  <si>
    <t>Filtration Vault</t>
  </si>
  <si>
    <t>Form (2lads x 1 day)</t>
  </si>
  <si>
    <t>Reo (WF-1 N12 100 centres) (2 lads x 2 days)</t>
  </si>
  <si>
    <t>Pour 2 lads</t>
  </si>
  <si>
    <t>Pour (4 lads x 1 Day)</t>
  </si>
  <si>
    <t>Pour 5 lads</t>
  </si>
  <si>
    <t>Details</t>
  </si>
  <si>
    <t>Sheets</t>
  </si>
  <si>
    <t>Screws Hex 50mm  (3/8th head)</t>
  </si>
  <si>
    <t>Screws Hex 100mm  (3/8th head)</t>
  </si>
  <si>
    <t>150mm boards</t>
  </si>
  <si>
    <t>Grand Total</t>
  </si>
  <si>
    <t>QTY</t>
  </si>
  <si>
    <t>Rate $</t>
  </si>
  <si>
    <t>Unit</t>
  </si>
  <si>
    <t>M2</t>
  </si>
  <si>
    <t>Ea</t>
  </si>
  <si>
    <t>M</t>
  </si>
  <si>
    <t>Stairs</t>
  </si>
  <si>
    <t>Install only Key Joints</t>
  </si>
  <si>
    <t>Form, Reinforce, Pour and Finish Pram Ramp</t>
  </si>
  <si>
    <t xml:space="preserve"> Form, Reinforce, Pour and Exposed Aggregate</t>
  </si>
  <si>
    <t xml:space="preserve">Form, Reinforce, Pour and Broom Finish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</si>
</sst>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2" fillId="0" borderId="0"/>
  </cellStyleXfs>
  <cellXfs count="30">
    <xf numFmtId="0" fontId="0" fillId="0" borderId="0" xfId="0"/>
    <xf numFmtId="164" fontId="0" fillId="0" borderId="0" xfId="0" applyNumberFormat="1"/>
    <xf numFmtId="4" fontId="0" fillId="0" borderId="0" xfId="0" applyNumberFormat="1"/>
    <xf numFmtId="164" fontId="0" fillId="0" borderId="0" xfId="0" applyNumberFormat="1" applyAlignment="1">
      <alignment wrapText="1"/>
    </xf>
    <xf numFmtId="0" fontId="0" fillId="0" borderId="1" xfId="0" applyBorder="1"/>
    <xf numFmtId="164" fontId="0" fillId="0" borderId="1" xfId="0" applyNumberFormat="1" applyBorder="1"/>
    <xf numFmtId="164" fontId="0" fillId="0" borderId="1" xfId="0" applyNumberFormat="1" applyBorder="1" applyAlignment="1">
      <alignment wrapText="1"/>
    </xf>
    <xf numFmtId="0" fontId="1" fillId="0" borderId="0" xfId="0" applyFont="1"/>
    <xf numFmtId="164" fontId="1" fillId="0" borderId="0" xfId="0" applyNumberFormat="1" applyFont="1"/>
    <xf numFmtId="4" fontId="1" fillId="0" borderId="0" xfId="0" applyNumberFormat="1" applyFont="1"/>
    <xf numFmtId="164" fontId="1" fillId="0" borderId="2" xfId="0" applyNumberFormat="1" applyFont="1" applyBorder="1"/>
    <xf numFmtId="164" fontId="1" fillId="0" borderId="3" xfId="0" applyNumberFormat="1" applyFont="1" applyBorder="1"/>
    <xf numFmtId="4" fontId="1" fillId="0" borderId="3" xfId="0" applyNumberFormat="1" applyFont="1" applyBorder="1"/>
    <xf numFmtId="9" fontId="0" fillId="0" borderId="0" xfId="0" applyNumberFormat="1"/>
    <xf numFmtId="49" fontId="0" fillId="0" borderId="0" xfId="0" applyNumberFormat="1"/>
    <xf numFmtId="0" fontId="1" fillId="0" borderId="1" xfId="0" applyFont="1" applyBorder="1" applyAlignment="1">
      <alignment horizontal="center" vertical="center"/>
    </xf>
    <xf numFmtId="164" fontId="0" fillId="0" borderId="0" xfId="0" applyNumberFormat="1" applyFont="1"/>
    <xf numFmtId="49" fontId="1" fillId="0" borderId="0" xfId="0" applyNumberFormat="1" applyFont="1" applyAlignment="1">
      <alignment horizontal="right"/>
    </xf>
    <xf numFmtId="0" fontId="3" fillId="0" borderId="0" xfId="3" applyBorder="1" applyAlignment="1">
      <alignment vertical="top"/>
    </xf>
    <xf numFmtId="0" fontId="3" fillId="0" borderId="0" xfId="3" applyBorder="1" applyAlignment="1">
      <alignment horizontal="center" vertical="center"/>
    </xf>
    <xf numFmtId="0" fontId="3" fillId="0" borderId="0" xfId="3" applyBorder="1" applyAlignment="1">
      <alignment horizontal="center" vertical="center" wrapText="1"/>
    </xf>
    <xf numFmtId="0" fontId="3" fillId="0" borderId="0" xfId="3" applyBorder="1" applyAlignment="1">
      <alignment vertical="top" wrapText="1"/>
    </xf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3" applyFont="1" applyBorder="1" applyAlignment="1">
      <alignment horizontal="center" vertical="center"/>
    </xf>
    <xf numFmtId="0" fontId="0" fillId="0" borderId="0" xfId="0" applyFont="1"/>
    <xf numFmtId="164" fontId="0" fillId="0" borderId="0" xfId="0" applyNumberFormat="1" applyFont="1" applyAlignment="1">
      <alignment vertical="center"/>
    </xf>
    <xf numFmtId="0" fontId="3" fillId="0" borderId="0" xfId="3" applyFont="1" applyBorder="1" applyAlignment="1">
      <alignment vertical="top"/>
    </xf>
    <xf numFmtId="164" fontId="0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</cellXfs>
  <cellStyles count="6">
    <cellStyle name="Currency 2" xfId="2" xr:uid="{7DDBB4A3-873B-42B0-8F90-E550C0C4D1E2}"/>
    <cellStyle name="Currency 2 3" xfId="4" xr:uid="{A873DD68-DF78-4D28-94B1-256DCA3A76D6}"/>
    <cellStyle name="Currency 3" xfId="1" xr:uid="{371C3C14-321B-4E84-97C5-BB8E27250FE1}"/>
    <cellStyle name="Normal" xfId="0" builtinId="0"/>
    <cellStyle name="Normal 2 2" xfId="3" xr:uid="{6EF03E98-CDFF-4FDA-BDEE-3C2AE149E08F}"/>
    <cellStyle name="Normal 3" xfId="5" xr:uid="{6A19DCF8-5774-4DE1-B7EB-3678B7FB4D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9A917-16C6-4F44-A2B0-05BE14EEBE40}">
  <dimension ref="A1:U77"/>
  <sheetViews>
    <sheetView topLeftCell="A2" workbookViewId="0">
      <selection activeCell="E8" sqref="E8"/>
    </sheetView>
  </sheetViews>
  <sheetFormatPr defaultRowHeight="14.5" x14ac:dyDescent="0.35"/>
  <cols>
    <col min="2" max="2" width="40.6328125" bestFit="1" customWidth="1"/>
    <col min="4" max="4" width="10" customWidth="1"/>
    <col min="5" max="5" width="8.7265625" style="2"/>
    <col min="6" max="6" width="9.90625" style="2" bestFit="1" customWidth="1"/>
    <col min="7" max="7" width="11.1796875" style="2" customWidth="1"/>
    <col min="8" max="8" width="10.90625" style="2" bestFit="1" customWidth="1"/>
    <col min="10" max="10" width="9.90625" bestFit="1" customWidth="1"/>
    <col min="12" max="14" width="9.90625" bestFit="1" customWidth="1"/>
    <col min="16" max="18" width="9.90625" bestFit="1" customWidth="1"/>
  </cols>
  <sheetData>
    <row r="1" spans="1:21" ht="29" x14ac:dyDescent="0.35">
      <c r="A1" s="4" t="s">
        <v>0</v>
      </c>
      <c r="B1" s="4" t="s">
        <v>1</v>
      </c>
      <c r="C1" s="4" t="s">
        <v>7</v>
      </c>
      <c r="D1" s="4" t="s">
        <v>2</v>
      </c>
      <c r="E1" s="5" t="s">
        <v>3</v>
      </c>
      <c r="F1" s="5" t="s">
        <v>4</v>
      </c>
      <c r="G1" s="6" t="s">
        <v>5</v>
      </c>
      <c r="H1" s="5" t="s">
        <v>4</v>
      </c>
    </row>
    <row r="2" spans="1:21" x14ac:dyDescent="0.35">
      <c r="E2" s="1"/>
      <c r="F2" s="1"/>
      <c r="G2" s="3"/>
      <c r="H2" s="1"/>
    </row>
    <row r="3" spans="1:21" x14ac:dyDescent="0.35">
      <c r="B3" s="7" t="s">
        <v>6</v>
      </c>
      <c r="E3" s="1"/>
      <c r="F3" s="1"/>
      <c r="G3" s="1"/>
      <c r="H3" s="1"/>
    </row>
    <row r="4" spans="1:21" x14ac:dyDescent="0.35">
      <c r="E4" s="1"/>
      <c r="F4" s="1"/>
      <c r="G4" s="1"/>
      <c r="H4" s="1"/>
    </row>
    <row r="5" spans="1:21" x14ac:dyDescent="0.35">
      <c r="B5" t="s">
        <v>9</v>
      </c>
      <c r="C5">
        <v>65</v>
      </c>
      <c r="D5" t="s">
        <v>23</v>
      </c>
      <c r="E5" s="1">
        <v>19.95</v>
      </c>
      <c r="F5" s="1">
        <f>(1.2*2.4)*C5*E5</f>
        <v>3734.6399999999994</v>
      </c>
      <c r="G5" s="1">
        <v>1.25</v>
      </c>
      <c r="H5" s="1">
        <f>F5*G5</f>
        <v>4668.2999999999993</v>
      </c>
    </row>
    <row r="6" spans="1:21" x14ac:dyDescent="0.35">
      <c r="B6" t="s">
        <v>39</v>
      </c>
      <c r="C6">
        <v>85</v>
      </c>
      <c r="D6" t="s">
        <v>24</v>
      </c>
      <c r="E6" s="1">
        <v>8.4499999999999993</v>
      </c>
      <c r="F6" s="1">
        <f>6*C6*E6</f>
        <v>4309.5</v>
      </c>
      <c r="G6" s="1">
        <v>1.25</v>
      </c>
      <c r="H6" s="1">
        <f t="shared" ref="H6:H18" si="0">F6*G6</f>
        <v>5386.875</v>
      </c>
    </row>
    <row r="7" spans="1:21" x14ac:dyDescent="0.35">
      <c r="B7" t="s">
        <v>40</v>
      </c>
      <c r="C7">
        <v>60</v>
      </c>
      <c r="D7" t="s">
        <v>24</v>
      </c>
      <c r="E7" s="1">
        <v>6.95</v>
      </c>
      <c r="F7" s="1">
        <f>6*C7*E7</f>
        <v>2502</v>
      </c>
      <c r="G7" s="1">
        <v>1.25</v>
      </c>
      <c r="H7" s="1">
        <f t="shared" si="0"/>
        <v>3127.5</v>
      </c>
    </row>
    <row r="8" spans="1:21" x14ac:dyDescent="0.35">
      <c r="B8" t="s">
        <v>53</v>
      </c>
      <c r="C8">
        <v>120</v>
      </c>
      <c r="D8" t="s">
        <v>24</v>
      </c>
      <c r="E8" s="1"/>
      <c r="F8" s="1"/>
      <c r="G8" s="1"/>
      <c r="H8" s="1"/>
    </row>
    <row r="9" spans="1:21" x14ac:dyDescent="0.35">
      <c r="B9" t="s">
        <v>8</v>
      </c>
      <c r="C9">
        <v>240</v>
      </c>
      <c r="D9" t="s">
        <v>17</v>
      </c>
      <c r="E9" s="1">
        <v>4.8499999999999996</v>
      </c>
      <c r="F9" s="1">
        <f>C9*E9</f>
        <v>1164</v>
      </c>
      <c r="G9" s="1">
        <v>1.25</v>
      </c>
      <c r="H9" s="1">
        <f t="shared" si="0"/>
        <v>1455</v>
      </c>
    </row>
    <row r="10" spans="1:21" x14ac:dyDescent="0.35">
      <c r="B10" t="s">
        <v>10</v>
      </c>
      <c r="C10">
        <v>6</v>
      </c>
      <c r="D10" t="s">
        <v>16</v>
      </c>
      <c r="E10" s="1">
        <v>40.5</v>
      </c>
      <c r="F10" s="1">
        <f>C10*E10</f>
        <v>243</v>
      </c>
      <c r="G10" s="1">
        <v>1.25</v>
      </c>
      <c r="H10" s="1">
        <f t="shared" si="0"/>
        <v>303.75</v>
      </c>
    </row>
    <row r="11" spans="1:21" x14ac:dyDescent="0.35">
      <c r="B11" t="s">
        <v>11</v>
      </c>
      <c r="C11">
        <v>50</v>
      </c>
      <c r="D11" t="s">
        <v>17</v>
      </c>
      <c r="E11" s="1">
        <v>1.95</v>
      </c>
      <c r="F11" s="1">
        <f t="shared" ref="F11:F16" si="1">C11*E11</f>
        <v>97.5</v>
      </c>
      <c r="G11" s="1">
        <v>1.25</v>
      </c>
      <c r="H11" s="1">
        <f t="shared" si="0"/>
        <v>121.875</v>
      </c>
    </row>
    <row r="12" spans="1:21" x14ac:dyDescent="0.35">
      <c r="B12" t="s">
        <v>12</v>
      </c>
      <c r="C12">
        <v>50</v>
      </c>
      <c r="D12" t="s">
        <v>17</v>
      </c>
      <c r="E12" s="1">
        <v>3.45</v>
      </c>
      <c r="F12" s="1">
        <f t="shared" si="1"/>
        <v>172.5</v>
      </c>
      <c r="G12" s="1">
        <v>1.25</v>
      </c>
      <c r="H12" s="1">
        <f t="shared" si="0"/>
        <v>215.625</v>
      </c>
    </row>
    <row r="13" spans="1:21" x14ac:dyDescent="0.35">
      <c r="B13" t="s">
        <v>18</v>
      </c>
      <c r="C13">
        <v>500</v>
      </c>
      <c r="E13" s="1">
        <v>0.3</v>
      </c>
      <c r="F13" s="1">
        <f t="shared" si="1"/>
        <v>150</v>
      </c>
      <c r="G13" s="1">
        <v>1.25</v>
      </c>
      <c r="H13" s="1">
        <f t="shared" si="0"/>
        <v>187.5</v>
      </c>
      <c r="R13" s="1"/>
      <c r="S13" s="1"/>
      <c r="T13" s="1"/>
      <c r="U13" s="1"/>
    </row>
    <row r="14" spans="1:21" x14ac:dyDescent="0.35">
      <c r="B14" t="s">
        <v>19</v>
      </c>
      <c r="C14">
        <v>10</v>
      </c>
      <c r="E14" s="1">
        <v>6.95</v>
      </c>
      <c r="F14" s="1">
        <f t="shared" si="1"/>
        <v>69.5</v>
      </c>
      <c r="G14" s="1">
        <v>1.25</v>
      </c>
      <c r="H14" s="1">
        <f t="shared" si="0"/>
        <v>86.875</v>
      </c>
    </row>
    <row r="15" spans="1:21" x14ac:dyDescent="0.35">
      <c r="B15" t="s">
        <v>41</v>
      </c>
      <c r="C15">
        <v>5</v>
      </c>
      <c r="E15" s="1">
        <v>10.54</v>
      </c>
      <c r="F15" s="1">
        <f t="shared" si="1"/>
        <v>52.699999999999996</v>
      </c>
      <c r="G15" s="1">
        <v>1.25</v>
      </c>
      <c r="H15" s="1">
        <f t="shared" si="0"/>
        <v>65.875</v>
      </c>
    </row>
    <row r="16" spans="1:21" x14ac:dyDescent="0.35">
      <c r="B16" t="s">
        <v>42</v>
      </c>
      <c r="C16">
        <v>1</v>
      </c>
      <c r="E16" s="1">
        <v>76.7</v>
      </c>
      <c r="F16" s="1">
        <f t="shared" si="1"/>
        <v>76.7</v>
      </c>
      <c r="G16" s="1">
        <v>1.25</v>
      </c>
      <c r="H16" s="1">
        <f t="shared" si="0"/>
        <v>95.875</v>
      </c>
    </row>
    <row r="17" spans="2:8" x14ac:dyDescent="0.35">
      <c r="B17" t="s">
        <v>20</v>
      </c>
      <c r="C17" t="s">
        <v>22</v>
      </c>
      <c r="E17" s="1">
        <v>31.5</v>
      </c>
      <c r="F17" s="1">
        <f>E17</f>
        <v>31.5</v>
      </c>
      <c r="G17" s="1">
        <v>1.25</v>
      </c>
      <c r="H17" s="1">
        <f t="shared" si="0"/>
        <v>39.375</v>
      </c>
    </row>
    <row r="18" spans="2:8" x14ac:dyDescent="0.35">
      <c r="B18" t="s">
        <v>21</v>
      </c>
      <c r="C18" t="s">
        <v>22</v>
      </c>
      <c r="E18">
        <v>31.5</v>
      </c>
      <c r="F18" s="1">
        <f>E18</f>
        <v>31.5</v>
      </c>
      <c r="G18" s="1">
        <v>1.25</v>
      </c>
      <c r="H18" s="1">
        <f t="shared" si="0"/>
        <v>39.375</v>
      </c>
    </row>
    <row r="19" spans="2:8" x14ac:dyDescent="0.35">
      <c r="E19"/>
      <c r="F19" s="1"/>
      <c r="G19" s="1"/>
      <c r="H19" s="1"/>
    </row>
    <row r="20" spans="2:8" x14ac:dyDescent="0.35">
      <c r="E20"/>
      <c r="F20" s="1"/>
      <c r="G20" s="1"/>
      <c r="H20" s="11">
        <f>SUM(H5:H18)</f>
        <v>15793.8</v>
      </c>
    </row>
    <row r="21" spans="2:8" x14ac:dyDescent="0.35">
      <c r="E21"/>
      <c r="F21" s="1"/>
      <c r="G21" s="1"/>
      <c r="H21" s="1"/>
    </row>
    <row r="22" spans="2:8" x14ac:dyDescent="0.35">
      <c r="E22" s="1"/>
      <c r="F22" s="1"/>
      <c r="G22" s="1"/>
      <c r="H22" s="1"/>
    </row>
    <row r="23" spans="2:8" x14ac:dyDescent="0.35">
      <c r="B23" s="7" t="s">
        <v>13</v>
      </c>
      <c r="E23" s="1"/>
      <c r="F23" s="1"/>
      <c r="G23" s="1"/>
      <c r="H23" s="1"/>
    </row>
    <row r="24" spans="2:8" x14ac:dyDescent="0.35">
      <c r="B24" s="7"/>
      <c r="E24" s="1"/>
      <c r="F24" s="1"/>
      <c r="G24" s="1"/>
      <c r="H24" s="1"/>
    </row>
    <row r="25" spans="2:8" x14ac:dyDescent="0.35">
      <c r="B25" s="7" t="s">
        <v>38</v>
      </c>
      <c r="E25" s="1"/>
      <c r="F25" s="1"/>
      <c r="G25" s="1"/>
      <c r="H25" s="1"/>
    </row>
    <row r="26" spans="2:8" x14ac:dyDescent="0.35">
      <c r="E26" s="1"/>
      <c r="F26" s="1"/>
      <c r="G26" s="1"/>
      <c r="H26" s="1"/>
    </row>
    <row r="27" spans="2:8" x14ac:dyDescent="0.35">
      <c r="B27" t="s">
        <v>27</v>
      </c>
      <c r="C27">
        <v>40</v>
      </c>
      <c r="D27" t="s">
        <v>14</v>
      </c>
      <c r="E27" s="1">
        <v>100</v>
      </c>
      <c r="F27" s="1">
        <f>C27*E27</f>
        <v>4000</v>
      </c>
      <c r="G27" s="1">
        <v>1.25</v>
      </c>
      <c r="H27" s="1">
        <f t="shared" ref="H27:H30" si="2">F27*G27</f>
        <v>5000</v>
      </c>
    </row>
    <row r="28" spans="2:8" x14ac:dyDescent="0.35">
      <c r="B28" t="s">
        <v>37</v>
      </c>
      <c r="C28">
        <v>40</v>
      </c>
      <c r="D28" t="s">
        <v>14</v>
      </c>
      <c r="E28" s="1">
        <v>100</v>
      </c>
      <c r="F28" s="1">
        <f>C28*E28</f>
        <v>4000</v>
      </c>
      <c r="G28" s="1">
        <v>1.25</v>
      </c>
      <c r="H28" s="1">
        <f t="shared" si="2"/>
        <v>5000</v>
      </c>
    </row>
    <row r="29" spans="2:8" x14ac:dyDescent="0.35">
      <c r="B29" t="s">
        <v>34</v>
      </c>
      <c r="C29">
        <v>10</v>
      </c>
      <c r="D29" t="s">
        <v>14</v>
      </c>
      <c r="E29" s="1">
        <v>100</v>
      </c>
      <c r="F29" s="1">
        <f t="shared" ref="F29:F30" si="3">C29*E29</f>
        <v>1000</v>
      </c>
      <c r="G29" s="1">
        <v>1.25</v>
      </c>
      <c r="H29" s="1">
        <f t="shared" si="2"/>
        <v>1250</v>
      </c>
    </row>
    <row r="30" spans="2:8" x14ac:dyDescent="0.35">
      <c r="B30" t="s">
        <v>35</v>
      </c>
      <c r="C30">
        <v>10</v>
      </c>
      <c r="D30" t="s">
        <v>14</v>
      </c>
      <c r="E30" s="1">
        <v>100</v>
      </c>
      <c r="F30" s="1">
        <f t="shared" si="3"/>
        <v>1000</v>
      </c>
      <c r="G30" s="1">
        <v>1.25</v>
      </c>
      <c r="H30" s="1">
        <f t="shared" si="2"/>
        <v>1250</v>
      </c>
    </row>
    <row r="31" spans="2:8" x14ac:dyDescent="0.35">
      <c r="E31" s="1"/>
      <c r="F31" s="1"/>
      <c r="G31" s="1"/>
      <c r="H31" s="1"/>
    </row>
    <row r="32" spans="2:8" x14ac:dyDescent="0.35">
      <c r="E32" s="1"/>
      <c r="F32" s="1"/>
      <c r="G32" s="1"/>
      <c r="H32" s="11">
        <f>SUM(H27:H30)</f>
        <v>12500</v>
      </c>
    </row>
    <row r="33" spans="2:18" x14ac:dyDescent="0.35">
      <c r="E33" s="1"/>
      <c r="F33" s="1"/>
      <c r="G33" s="1"/>
      <c r="H33" s="1"/>
    </row>
    <row r="34" spans="2:18" x14ac:dyDescent="0.35">
      <c r="E34" s="1"/>
      <c r="F34" s="1"/>
      <c r="G34" s="1"/>
      <c r="H34" s="1"/>
    </row>
    <row r="35" spans="2:18" x14ac:dyDescent="0.35">
      <c r="B35" s="7" t="s">
        <v>28</v>
      </c>
      <c r="E35" s="1"/>
      <c r="F35" s="1"/>
      <c r="G35" s="1"/>
      <c r="H35" s="1"/>
    </row>
    <row r="36" spans="2:18" x14ac:dyDescent="0.35">
      <c r="E36" s="1"/>
      <c r="F36" s="1"/>
      <c r="G36" s="1"/>
      <c r="H36" s="1"/>
    </row>
    <row r="37" spans="2:18" x14ac:dyDescent="0.35">
      <c r="B37" t="s">
        <v>29</v>
      </c>
      <c r="C37">
        <v>60</v>
      </c>
      <c r="D37" t="s">
        <v>14</v>
      </c>
      <c r="E37" s="1">
        <v>100</v>
      </c>
      <c r="F37" s="1">
        <f>C37*E37</f>
        <v>6000</v>
      </c>
      <c r="G37" s="1">
        <v>1.25</v>
      </c>
      <c r="H37" s="1">
        <f>F37*G37</f>
        <v>7500</v>
      </c>
    </row>
    <row r="38" spans="2:18" x14ac:dyDescent="0.35">
      <c r="B38" t="s">
        <v>30</v>
      </c>
      <c r="C38">
        <v>70</v>
      </c>
      <c r="D38" t="s">
        <v>14</v>
      </c>
      <c r="E38" s="1">
        <v>100</v>
      </c>
      <c r="F38" s="1">
        <f t="shared" ref="F38:F58" si="4">C38*E38</f>
        <v>7000</v>
      </c>
      <c r="G38" s="1">
        <v>1.25</v>
      </c>
      <c r="H38" s="1">
        <f t="shared" ref="H38:H58" si="5">F38*G38</f>
        <v>8750</v>
      </c>
      <c r="I38" s="13"/>
      <c r="N38" s="1">
        <f>SUM(H37:H39)</f>
        <v>21250</v>
      </c>
      <c r="O38">
        <f>N38/H54</f>
        <v>0.35416666666666669</v>
      </c>
      <c r="P38" s="1">
        <f>H20+H32+H60</f>
        <v>38293.800000000003</v>
      </c>
      <c r="Q38" s="1">
        <f>P38*O38</f>
        <v>13562.387500000003</v>
      </c>
      <c r="R38" s="1">
        <f>Q38+N38</f>
        <v>34812.387500000004</v>
      </c>
    </row>
    <row r="39" spans="2:18" x14ac:dyDescent="0.35">
      <c r="B39" t="s">
        <v>47</v>
      </c>
      <c r="C39">
        <v>40</v>
      </c>
      <c r="D39" t="s">
        <v>14</v>
      </c>
      <c r="E39" s="1">
        <v>100</v>
      </c>
      <c r="F39" s="1">
        <f t="shared" si="4"/>
        <v>4000</v>
      </c>
      <c r="G39" s="1">
        <v>1.25</v>
      </c>
      <c r="H39" s="1">
        <f t="shared" si="5"/>
        <v>5000</v>
      </c>
    </row>
    <row r="40" spans="2:18" x14ac:dyDescent="0.35">
      <c r="E40" s="1"/>
      <c r="F40" s="1"/>
      <c r="G40" s="1"/>
      <c r="H40" s="1"/>
    </row>
    <row r="41" spans="2:18" x14ac:dyDescent="0.35">
      <c r="B41" s="7" t="s">
        <v>15</v>
      </c>
      <c r="E41" s="1"/>
      <c r="F41" s="1"/>
      <c r="G41" s="1"/>
      <c r="H41" s="1"/>
    </row>
    <row r="42" spans="2:18" x14ac:dyDescent="0.35">
      <c r="E42" s="1"/>
      <c r="F42" s="1"/>
      <c r="G42" s="1"/>
      <c r="H42" s="1"/>
    </row>
    <row r="43" spans="2:18" x14ac:dyDescent="0.35">
      <c r="B43" t="s">
        <v>31</v>
      </c>
      <c r="C43">
        <v>80</v>
      </c>
      <c r="D43" t="s">
        <v>14</v>
      </c>
      <c r="E43" s="1">
        <v>100</v>
      </c>
      <c r="F43" s="1">
        <f t="shared" si="4"/>
        <v>8000</v>
      </c>
      <c r="G43" s="1">
        <v>1.25</v>
      </c>
      <c r="H43" s="1">
        <f t="shared" si="5"/>
        <v>10000</v>
      </c>
    </row>
    <row r="44" spans="2:18" x14ac:dyDescent="0.35">
      <c r="B44" t="s">
        <v>32</v>
      </c>
      <c r="C44">
        <v>100</v>
      </c>
      <c r="D44" t="s">
        <v>14</v>
      </c>
      <c r="E44" s="1">
        <v>100</v>
      </c>
      <c r="F44" s="1">
        <f t="shared" si="4"/>
        <v>10000</v>
      </c>
      <c r="G44" s="1">
        <v>1.25</v>
      </c>
      <c r="H44" s="1">
        <f t="shared" si="5"/>
        <v>12500</v>
      </c>
      <c r="N44" s="1">
        <f>SUM(H43:H45)</f>
        <v>28750</v>
      </c>
      <c r="O44">
        <f>N44/H54</f>
        <v>0.47916666666666669</v>
      </c>
      <c r="P44" s="1">
        <v>38293.800000000003</v>
      </c>
      <c r="Q44" s="1">
        <f>P44*O44</f>
        <v>18349.112500000003</v>
      </c>
      <c r="R44" s="1">
        <f>Q44+N44</f>
        <v>47099.112500000003</v>
      </c>
    </row>
    <row r="45" spans="2:18" x14ac:dyDescent="0.35">
      <c r="B45" t="s">
        <v>48</v>
      </c>
      <c r="C45">
        <v>50</v>
      </c>
      <c r="D45" t="s">
        <v>14</v>
      </c>
      <c r="E45" s="1">
        <v>100</v>
      </c>
      <c r="F45" s="1">
        <f t="shared" si="4"/>
        <v>5000</v>
      </c>
      <c r="G45" s="1">
        <v>1.25</v>
      </c>
      <c r="H45" s="1">
        <f t="shared" si="5"/>
        <v>6250</v>
      </c>
    </row>
    <row r="46" spans="2:18" x14ac:dyDescent="0.35">
      <c r="E46" s="1"/>
      <c r="F46" s="1"/>
      <c r="G46" s="1"/>
      <c r="H46" s="1"/>
    </row>
    <row r="47" spans="2:18" x14ac:dyDescent="0.35">
      <c r="B47" t="s">
        <v>43</v>
      </c>
      <c r="E47" s="1"/>
      <c r="F47" s="1"/>
      <c r="G47" s="1"/>
      <c r="H47" s="1"/>
    </row>
    <row r="48" spans="2:18" x14ac:dyDescent="0.35">
      <c r="E48" s="1"/>
      <c r="F48" s="1"/>
      <c r="G48" s="1"/>
      <c r="H48" s="1"/>
    </row>
    <row r="49" spans="2:18" x14ac:dyDescent="0.35">
      <c r="B49" t="s">
        <v>44</v>
      </c>
      <c r="C49">
        <v>20</v>
      </c>
      <c r="D49" t="s">
        <v>14</v>
      </c>
      <c r="E49" s="1">
        <v>100</v>
      </c>
      <c r="F49" s="1">
        <f t="shared" si="4"/>
        <v>2000</v>
      </c>
      <c r="G49" s="1">
        <v>1.25</v>
      </c>
      <c r="H49" s="1">
        <f t="shared" si="5"/>
        <v>2500</v>
      </c>
    </row>
    <row r="50" spans="2:18" x14ac:dyDescent="0.35">
      <c r="B50" t="s">
        <v>45</v>
      </c>
      <c r="C50">
        <v>40</v>
      </c>
      <c r="D50" t="s">
        <v>14</v>
      </c>
      <c r="E50" s="1">
        <v>100</v>
      </c>
      <c r="F50" s="1">
        <f t="shared" si="4"/>
        <v>4000</v>
      </c>
      <c r="G50" s="1">
        <v>1.25</v>
      </c>
      <c r="H50" s="1">
        <f t="shared" si="5"/>
        <v>5000</v>
      </c>
      <c r="N50" s="1">
        <f>SUM(H49:H51)</f>
        <v>10000</v>
      </c>
      <c r="O50">
        <f>N50/H54</f>
        <v>0.16666666666666666</v>
      </c>
      <c r="P50" s="1">
        <v>38293.800000000003</v>
      </c>
      <c r="Q50" s="1">
        <f>P50*O50</f>
        <v>6382.3</v>
      </c>
      <c r="R50" s="1">
        <f>Q50+N50</f>
        <v>16382.3</v>
      </c>
    </row>
    <row r="51" spans="2:18" x14ac:dyDescent="0.35">
      <c r="B51" t="s">
        <v>46</v>
      </c>
      <c r="C51">
        <v>20</v>
      </c>
      <c r="D51" t="s">
        <v>14</v>
      </c>
      <c r="E51" s="1">
        <v>100</v>
      </c>
      <c r="F51" s="1">
        <f t="shared" si="4"/>
        <v>2000</v>
      </c>
      <c r="G51" s="1">
        <v>1.25</v>
      </c>
      <c r="H51" s="1">
        <f t="shared" si="5"/>
        <v>2500</v>
      </c>
    </row>
    <row r="52" spans="2:18" x14ac:dyDescent="0.35">
      <c r="E52" s="1"/>
      <c r="F52" s="1"/>
      <c r="G52" s="1"/>
      <c r="H52" s="1"/>
    </row>
    <row r="53" spans="2:18" x14ac:dyDescent="0.35">
      <c r="E53" s="1"/>
      <c r="F53" s="1"/>
      <c r="G53" s="1"/>
      <c r="H53" s="1"/>
    </row>
    <row r="54" spans="2:18" x14ac:dyDescent="0.35">
      <c r="E54" s="1"/>
      <c r="F54" s="1"/>
      <c r="G54" s="1"/>
      <c r="H54" s="11">
        <f>SUM(H37:H51)</f>
        <v>60000</v>
      </c>
    </row>
    <row r="55" spans="2:18" x14ac:dyDescent="0.35">
      <c r="E55" s="1"/>
      <c r="F55" s="1"/>
      <c r="G55" s="1"/>
      <c r="H55" s="1"/>
    </row>
    <row r="56" spans="2:18" x14ac:dyDescent="0.35">
      <c r="E56" s="1"/>
      <c r="F56" s="1"/>
      <c r="G56" s="1"/>
      <c r="H56" s="1"/>
    </row>
    <row r="57" spans="2:18" x14ac:dyDescent="0.35">
      <c r="B57" t="s">
        <v>36</v>
      </c>
      <c r="C57">
        <v>60</v>
      </c>
      <c r="D57" t="s">
        <v>14</v>
      </c>
      <c r="E57" s="1">
        <v>100</v>
      </c>
      <c r="F57" s="1">
        <f t="shared" si="4"/>
        <v>6000</v>
      </c>
      <c r="G57" s="1">
        <v>1.25</v>
      </c>
      <c r="H57" s="1">
        <f t="shared" si="5"/>
        <v>7500</v>
      </c>
    </row>
    <row r="58" spans="2:18" x14ac:dyDescent="0.35">
      <c r="B58" t="s">
        <v>33</v>
      </c>
      <c r="C58">
        <v>20</v>
      </c>
      <c r="D58" t="s">
        <v>14</v>
      </c>
      <c r="E58" s="1">
        <v>100</v>
      </c>
      <c r="F58" s="1">
        <f t="shared" si="4"/>
        <v>2000</v>
      </c>
      <c r="G58" s="1">
        <v>1.25</v>
      </c>
      <c r="H58" s="1">
        <f t="shared" si="5"/>
        <v>2500</v>
      </c>
    </row>
    <row r="60" spans="2:18" x14ac:dyDescent="0.35">
      <c r="H60" s="12">
        <f>SUM(H57:H58)</f>
        <v>10000</v>
      </c>
    </row>
    <row r="63" spans="2:18" x14ac:dyDescent="0.35">
      <c r="H63" s="9">
        <f>H60+H54+H32</f>
        <v>82500</v>
      </c>
    </row>
    <row r="64" spans="2:18" x14ac:dyDescent="0.35">
      <c r="E64" s="1"/>
      <c r="F64" s="1"/>
      <c r="G64" s="1"/>
      <c r="H64" s="1"/>
    </row>
    <row r="65" spans="5:8" x14ac:dyDescent="0.35">
      <c r="E65" s="1"/>
      <c r="F65" s="1"/>
      <c r="G65" s="1"/>
      <c r="H65" s="1"/>
    </row>
    <row r="66" spans="5:8" x14ac:dyDescent="0.35">
      <c r="E66" s="1"/>
      <c r="F66" s="1"/>
      <c r="G66" s="1"/>
      <c r="H66" s="1"/>
    </row>
    <row r="67" spans="5:8" x14ac:dyDescent="0.35">
      <c r="E67" s="1"/>
      <c r="F67" s="1"/>
      <c r="G67" s="1"/>
      <c r="H67" s="1"/>
    </row>
    <row r="68" spans="5:8" x14ac:dyDescent="0.35">
      <c r="E68" s="1"/>
      <c r="F68" s="1"/>
      <c r="G68" s="1"/>
      <c r="H68" s="8">
        <f>H63+H20</f>
        <v>98293.8</v>
      </c>
    </row>
    <row r="69" spans="5:8" x14ac:dyDescent="0.35">
      <c r="E69" s="1"/>
      <c r="F69" s="1"/>
      <c r="G69" s="1" t="s">
        <v>25</v>
      </c>
      <c r="H69" s="1">
        <f>H68*10%</f>
        <v>9829.380000000001</v>
      </c>
    </row>
    <row r="70" spans="5:8" ht="15" thickBot="1" x14ac:dyDescent="0.4">
      <c r="E70" s="1"/>
      <c r="F70" s="1"/>
      <c r="G70" s="1" t="s">
        <v>26</v>
      </c>
      <c r="H70" s="10">
        <f>H68+H69</f>
        <v>108123.18000000001</v>
      </c>
    </row>
    <row r="71" spans="5:8" ht="15" thickTop="1" x14ac:dyDescent="0.35">
      <c r="E71" s="1"/>
      <c r="F71" s="1"/>
      <c r="G71" s="1"/>
      <c r="H71" s="1"/>
    </row>
    <row r="72" spans="5:8" x14ac:dyDescent="0.35">
      <c r="E72" s="1"/>
      <c r="F72" s="1"/>
      <c r="G72" s="1"/>
      <c r="H72" s="1"/>
    </row>
    <row r="73" spans="5:8" x14ac:dyDescent="0.35">
      <c r="E73" s="1"/>
      <c r="F73" s="1"/>
      <c r="G73" s="1"/>
      <c r="H73" s="1"/>
    </row>
    <row r="74" spans="5:8" x14ac:dyDescent="0.35">
      <c r="E74" s="1"/>
      <c r="F74" s="1"/>
      <c r="G74" s="1"/>
      <c r="H74" s="1"/>
    </row>
    <row r="75" spans="5:8" x14ac:dyDescent="0.35">
      <c r="E75" s="1"/>
      <c r="F75" s="1"/>
      <c r="G75" s="1"/>
      <c r="H75" s="1"/>
    </row>
    <row r="76" spans="5:8" x14ac:dyDescent="0.35">
      <c r="E76" s="1"/>
      <c r="F76" s="1"/>
      <c r="G76" s="1"/>
      <c r="H76" s="1"/>
    </row>
    <row r="77" spans="5:8" x14ac:dyDescent="0.35">
      <c r="E77" s="1"/>
      <c r="F77" s="1"/>
      <c r="G77" s="1"/>
      <c r="H77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31938-2035-4432-9EAD-A3F3F461F595}">
  <dimension ref="B1:D15"/>
  <sheetViews>
    <sheetView workbookViewId="0">
      <selection sqref="A1:D15"/>
    </sheetView>
  </sheetViews>
  <sheetFormatPr defaultRowHeight="14.5" x14ac:dyDescent="0.35"/>
  <cols>
    <col min="2" max="2" width="36.453125" customWidth="1"/>
    <col min="3" max="3" width="11" customWidth="1"/>
  </cols>
  <sheetData>
    <row r="1" spans="2:4" x14ac:dyDescent="0.35">
      <c r="B1" s="7" t="s">
        <v>6</v>
      </c>
    </row>
    <row r="3" spans="2:4" x14ac:dyDescent="0.35">
      <c r="B3" t="s">
        <v>9</v>
      </c>
      <c r="C3">
        <v>75</v>
      </c>
      <c r="D3" t="s">
        <v>50</v>
      </c>
    </row>
    <row r="4" spans="2:4" x14ac:dyDescent="0.35">
      <c r="B4" t="s">
        <v>39</v>
      </c>
      <c r="C4">
        <v>85</v>
      </c>
      <c r="D4" t="s">
        <v>16</v>
      </c>
    </row>
    <row r="5" spans="2:4" x14ac:dyDescent="0.35">
      <c r="B5" t="s">
        <v>40</v>
      </c>
      <c r="C5">
        <v>80</v>
      </c>
      <c r="D5" t="s">
        <v>16</v>
      </c>
    </row>
    <row r="6" spans="2:4" x14ac:dyDescent="0.35">
      <c r="B6" t="s">
        <v>8</v>
      </c>
      <c r="C6">
        <v>240</v>
      </c>
      <c r="D6" t="s">
        <v>17</v>
      </c>
    </row>
    <row r="7" spans="2:4" x14ac:dyDescent="0.35">
      <c r="B7" t="s">
        <v>10</v>
      </c>
      <c r="C7">
        <v>6</v>
      </c>
      <c r="D7" t="s">
        <v>16</v>
      </c>
    </row>
    <row r="8" spans="2:4" x14ac:dyDescent="0.35">
      <c r="B8" t="s">
        <v>11</v>
      </c>
      <c r="C8">
        <v>50</v>
      </c>
    </row>
    <row r="9" spans="2:4" x14ac:dyDescent="0.35">
      <c r="B9" t="s">
        <v>12</v>
      </c>
      <c r="C9">
        <v>50</v>
      </c>
    </row>
    <row r="10" spans="2:4" x14ac:dyDescent="0.35">
      <c r="B10" t="s">
        <v>18</v>
      </c>
      <c r="C10">
        <v>500</v>
      </c>
    </row>
    <row r="11" spans="2:4" x14ac:dyDescent="0.35">
      <c r="B11" t="s">
        <v>19</v>
      </c>
      <c r="C11">
        <v>10</v>
      </c>
    </row>
    <row r="12" spans="2:4" x14ac:dyDescent="0.35">
      <c r="B12" t="s">
        <v>51</v>
      </c>
      <c r="C12">
        <v>500</v>
      </c>
    </row>
    <row r="13" spans="2:4" x14ac:dyDescent="0.35">
      <c r="B13" t="s">
        <v>52</v>
      </c>
      <c r="C13">
        <v>500</v>
      </c>
    </row>
    <row r="14" spans="2:4" x14ac:dyDescent="0.35">
      <c r="B14" t="s">
        <v>20</v>
      </c>
      <c r="C14" t="s">
        <v>22</v>
      </c>
    </row>
    <row r="15" spans="2:4" x14ac:dyDescent="0.35">
      <c r="B15" t="s">
        <v>21</v>
      </c>
      <c r="C15" t="s">
        <v>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EA3A6-E6F2-40F8-BD87-7FA72BD8F882}">
  <dimension ref="A1:L51"/>
  <sheetViews>
    <sheetView showGridLines="0" tabSelected="1" workbookViewId="0">
      <selection activeCell="E4" sqref="E4"/>
    </sheetView>
  </sheetViews>
  <sheetFormatPr defaultRowHeight="14.5" x14ac:dyDescent="0.35"/>
  <cols>
    <col min="2" max="2" width="50.453125" bestFit="1" customWidth="1"/>
    <col min="3" max="3" width="6.453125" customWidth="1"/>
    <col min="4" max="4" width="7.7265625" customWidth="1"/>
    <col min="5" max="5" width="9.90625" bestFit="1" customWidth="1"/>
    <col min="6" max="6" width="12.453125" customWidth="1"/>
  </cols>
  <sheetData>
    <row r="1" spans="1:12" x14ac:dyDescent="0.35">
      <c r="A1" s="15" t="s">
        <v>0</v>
      </c>
      <c r="B1" s="15" t="s">
        <v>49</v>
      </c>
      <c r="C1" s="15" t="s">
        <v>57</v>
      </c>
      <c r="D1" s="15" t="s">
        <v>55</v>
      </c>
      <c r="E1" s="15" t="s">
        <v>56</v>
      </c>
      <c r="F1" s="15" t="s">
        <v>4</v>
      </c>
    </row>
    <row r="2" spans="1:12" x14ac:dyDescent="0.35">
      <c r="C2" s="22"/>
      <c r="D2" s="25"/>
      <c r="E2" s="25"/>
      <c r="F2" s="25"/>
      <c r="G2" s="25"/>
    </row>
    <row r="3" spans="1:12" x14ac:dyDescent="0.35">
      <c r="A3" s="7">
        <v>1</v>
      </c>
      <c r="B3" s="18" t="s">
        <v>65</v>
      </c>
      <c r="C3" s="19" t="s">
        <v>58</v>
      </c>
      <c r="D3" s="24">
        <v>4047</v>
      </c>
      <c r="E3" s="26">
        <f>F3/D3</f>
        <v>34.476278724981469</v>
      </c>
      <c r="F3" s="16">
        <v>139525.5</v>
      </c>
      <c r="G3" s="25"/>
    </row>
    <row r="4" spans="1:12" x14ac:dyDescent="0.35">
      <c r="A4" s="7"/>
      <c r="B4" s="18"/>
      <c r="C4" s="23"/>
      <c r="D4" s="24"/>
      <c r="E4" s="26"/>
      <c r="F4" s="16"/>
      <c r="G4" s="25"/>
    </row>
    <row r="5" spans="1:12" x14ac:dyDescent="0.35">
      <c r="A5" s="7">
        <v>2</v>
      </c>
      <c r="B5" s="18" t="s">
        <v>64</v>
      </c>
      <c r="C5" s="19" t="s">
        <v>58</v>
      </c>
      <c r="D5" s="24">
        <v>2322</v>
      </c>
      <c r="E5" s="26">
        <v>66.25</v>
      </c>
      <c r="F5" s="16">
        <f>D5*E5</f>
        <v>153832.5</v>
      </c>
      <c r="G5" s="25"/>
    </row>
    <row r="6" spans="1:12" x14ac:dyDescent="0.35">
      <c r="A6" s="7"/>
      <c r="B6" s="18"/>
      <c r="C6" s="19"/>
      <c r="D6" s="24"/>
      <c r="E6" s="16"/>
      <c r="F6" s="16"/>
      <c r="G6" s="25"/>
    </row>
    <row r="7" spans="1:12" x14ac:dyDescent="0.35">
      <c r="A7" s="7">
        <v>3</v>
      </c>
      <c r="B7" s="21" t="s">
        <v>63</v>
      </c>
      <c r="C7" s="20" t="s">
        <v>59</v>
      </c>
      <c r="D7" s="24">
        <v>2</v>
      </c>
      <c r="E7" s="16">
        <v>550</v>
      </c>
      <c r="F7" s="16">
        <f>D7*E7</f>
        <v>1100</v>
      </c>
      <c r="G7" s="25"/>
    </row>
    <row r="8" spans="1:12" x14ac:dyDescent="0.35">
      <c r="A8" s="7"/>
      <c r="B8" s="18"/>
      <c r="C8" s="18"/>
      <c r="D8" s="27"/>
      <c r="E8" s="16"/>
      <c r="F8" s="16"/>
      <c r="G8" s="25"/>
    </row>
    <row r="9" spans="1:12" x14ac:dyDescent="0.35">
      <c r="A9" s="7">
        <v>4</v>
      </c>
      <c r="B9" s="21" t="s">
        <v>62</v>
      </c>
      <c r="C9" s="19" t="s">
        <v>60</v>
      </c>
      <c r="D9" s="24">
        <v>1284</v>
      </c>
      <c r="E9" s="16">
        <v>13</v>
      </c>
      <c r="F9" s="16">
        <f>D9*E9</f>
        <v>16692</v>
      </c>
      <c r="G9" s="25"/>
      <c r="L9">
        <f>139540.56-15.06</f>
        <v>139525.5</v>
      </c>
    </row>
    <row r="10" spans="1:12" x14ac:dyDescent="0.35">
      <c r="A10" s="7"/>
      <c r="B10" s="18"/>
      <c r="C10" s="18"/>
      <c r="D10" s="28"/>
      <c r="E10" s="16"/>
      <c r="F10" s="25"/>
      <c r="G10" s="25"/>
    </row>
    <row r="11" spans="1:12" x14ac:dyDescent="0.35">
      <c r="A11" s="7">
        <v>5</v>
      </c>
      <c r="B11" s="18" t="s">
        <v>61</v>
      </c>
      <c r="C11" s="19" t="s">
        <v>0</v>
      </c>
      <c r="D11" s="29">
        <v>1</v>
      </c>
      <c r="E11" s="16">
        <v>12850</v>
      </c>
      <c r="F11" s="16">
        <f>D11*E11</f>
        <v>12850</v>
      </c>
      <c r="G11" s="25"/>
    </row>
    <row r="12" spans="1:12" x14ac:dyDescent="0.35">
      <c r="A12" s="7"/>
      <c r="B12" s="18"/>
      <c r="C12" s="18"/>
      <c r="D12" s="16"/>
      <c r="E12" s="16"/>
      <c r="F12" s="25"/>
      <c r="G12" s="25"/>
    </row>
    <row r="13" spans="1:12" x14ac:dyDescent="0.35">
      <c r="A13" s="7"/>
      <c r="B13" s="18"/>
      <c r="C13" s="18"/>
      <c r="D13" s="8"/>
      <c r="E13" s="8"/>
    </row>
    <row r="14" spans="1:12" x14ac:dyDescent="0.35">
      <c r="A14" s="7"/>
      <c r="B14" s="18"/>
      <c r="C14" s="18"/>
      <c r="D14" s="8"/>
      <c r="E14" s="8"/>
    </row>
    <row r="15" spans="1:12" x14ac:dyDescent="0.35">
      <c r="A15" s="7"/>
      <c r="B15" s="18"/>
      <c r="C15" s="18"/>
      <c r="D15" s="8"/>
      <c r="E15" s="8"/>
    </row>
    <row r="16" spans="1:12" x14ac:dyDescent="0.35">
      <c r="A16" s="7"/>
      <c r="B16" s="18"/>
      <c r="C16" s="18"/>
      <c r="D16" s="17" t="s">
        <v>26</v>
      </c>
      <c r="E16" s="1"/>
      <c r="F16" s="8">
        <f>SUM(F3:F11)</f>
        <v>324000</v>
      </c>
    </row>
    <row r="17" spans="1:6" x14ac:dyDescent="0.35">
      <c r="A17" s="7"/>
      <c r="B17" s="18"/>
      <c r="C17" s="18"/>
      <c r="D17" s="17" t="s">
        <v>25</v>
      </c>
      <c r="E17" s="1"/>
      <c r="F17" s="8">
        <f>F16*0.1</f>
        <v>32400</v>
      </c>
    </row>
    <row r="18" spans="1:6" x14ac:dyDescent="0.35">
      <c r="A18" s="7"/>
      <c r="B18" s="18"/>
      <c r="C18" s="18"/>
      <c r="D18" s="17"/>
      <c r="E18" s="1"/>
      <c r="F18" s="8"/>
    </row>
    <row r="19" spans="1:6" ht="15" thickBot="1" x14ac:dyDescent="0.4">
      <c r="A19" s="7"/>
      <c r="B19" s="18"/>
      <c r="C19" s="18"/>
      <c r="D19" s="17" t="s">
        <v>54</v>
      </c>
      <c r="E19" s="1"/>
      <c r="F19" s="10">
        <f>F16+F17</f>
        <v>356400</v>
      </c>
    </row>
    <row r="20" spans="1:6" ht="15" thickTop="1" x14ac:dyDescent="0.35">
      <c r="A20" s="7"/>
      <c r="B20" s="18"/>
      <c r="C20" s="18"/>
      <c r="D20" s="8"/>
      <c r="E20" s="8"/>
    </row>
    <row r="21" spans="1:6" x14ac:dyDescent="0.35">
      <c r="A21" s="7"/>
      <c r="B21" s="18"/>
      <c r="C21" s="18"/>
      <c r="D21" s="8"/>
      <c r="E21" s="8"/>
    </row>
    <row r="22" spans="1:6" x14ac:dyDescent="0.35">
      <c r="A22" s="7"/>
      <c r="B22" s="18"/>
      <c r="C22" s="18"/>
      <c r="D22" s="8"/>
      <c r="E22" s="8"/>
    </row>
    <row r="23" spans="1:6" x14ac:dyDescent="0.35">
      <c r="A23" s="7"/>
      <c r="B23" s="18"/>
      <c r="C23" s="18"/>
      <c r="D23" s="18"/>
      <c r="E23" s="8"/>
      <c r="F23" s="8"/>
    </row>
    <row r="24" spans="1:6" x14ac:dyDescent="0.35">
      <c r="A24" s="7"/>
      <c r="B24" s="18"/>
      <c r="C24" s="18"/>
      <c r="D24" s="18"/>
      <c r="E24" s="8"/>
      <c r="F24" s="8"/>
    </row>
    <row r="25" spans="1:6" x14ac:dyDescent="0.35">
      <c r="B25" s="14"/>
      <c r="C25" s="1"/>
      <c r="D25" s="1"/>
    </row>
    <row r="30" spans="1:6" x14ac:dyDescent="0.35">
      <c r="B30" s="14"/>
      <c r="C30" s="1"/>
      <c r="D30" s="1"/>
    </row>
    <row r="31" spans="1:6" x14ac:dyDescent="0.35">
      <c r="B31" s="14"/>
      <c r="C31" s="1"/>
    </row>
    <row r="32" spans="1:6" x14ac:dyDescent="0.35">
      <c r="B32" s="14"/>
      <c r="C32" s="1"/>
    </row>
    <row r="33" spans="2:3" x14ac:dyDescent="0.35">
      <c r="B33" s="14"/>
      <c r="C33" s="1"/>
    </row>
    <row r="34" spans="2:3" x14ac:dyDescent="0.35">
      <c r="B34" s="14"/>
      <c r="C34" s="1"/>
    </row>
    <row r="35" spans="2:3" x14ac:dyDescent="0.35">
      <c r="B35" s="14"/>
      <c r="C35" s="1"/>
    </row>
    <row r="36" spans="2:3" x14ac:dyDescent="0.35">
      <c r="B36" s="14"/>
      <c r="C36" s="1"/>
    </row>
    <row r="37" spans="2:3" x14ac:dyDescent="0.35">
      <c r="B37" s="14"/>
      <c r="C37" s="1"/>
    </row>
    <row r="38" spans="2:3" x14ac:dyDescent="0.35">
      <c r="B38" s="14"/>
      <c r="C38" s="1"/>
    </row>
    <row r="39" spans="2:3" x14ac:dyDescent="0.35">
      <c r="B39" s="14"/>
      <c r="C39" s="1"/>
    </row>
    <row r="40" spans="2:3" x14ac:dyDescent="0.35">
      <c r="B40" s="14"/>
      <c r="C40" s="1"/>
    </row>
    <row r="41" spans="2:3" x14ac:dyDescent="0.35">
      <c r="C41" s="1"/>
    </row>
    <row r="42" spans="2:3" x14ac:dyDescent="0.35">
      <c r="C42" s="1"/>
    </row>
    <row r="43" spans="2:3" x14ac:dyDescent="0.35">
      <c r="C43" s="1"/>
    </row>
    <row r="44" spans="2:3" x14ac:dyDescent="0.35">
      <c r="C44" s="1"/>
    </row>
    <row r="45" spans="2:3" x14ac:dyDescent="0.35">
      <c r="C45" s="1"/>
    </row>
    <row r="46" spans="2:3" x14ac:dyDescent="0.35">
      <c r="C46" s="1"/>
    </row>
    <row r="47" spans="2:3" x14ac:dyDescent="0.35">
      <c r="C47" s="1"/>
    </row>
    <row r="48" spans="2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 LF Construction Services</dc:creator>
  <cp:lastModifiedBy>Admin LF Construction Services</cp:lastModifiedBy>
  <dcterms:created xsi:type="dcterms:W3CDTF">2025-10-19T23:46:14Z</dcterms:created>
  <dcterms:modified xsi:type="dcterms:W3CDTF">2026-03-30T23:29:42Z</dcterms:modified>
</cp:coreProperties>
</file>