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ocuments\LF Construction Services PTY Ltd\Jobs\Ongoing Jobs\Solutions Plus - Water Features\"/>
    </mc:Choice>
  </mc:AlternateContent>
  <xr:revisionPtr revIDLastSave="0" documentId="13_ncr:1_{93A71160-BF37-4D71-87DF-81226020A21F}" xr6:coauthVersionLast="47" xr6:coauthVersionMax="47" xr10:uidLastSave="{00000000-0000-0000-0000-000000000000}"/>
  <bookViews>
    <workbookView xWindow="-49875" yWindow="3825" windowWidth="19200" windowHeight="11175" activeTab="4" xr2:uid="{7DA331CA-8C7B-4141-A263-810CCF5A527A}"/>
  </bookViews>
  <sheets>
    <sheet name="Labor" sheetId="1" r:id="rId1"/>
    <sheet name="Variation - November" sheetId="4" r:id="rId2"/>
    <sheet name="Variation - December" sheetId="5" r:id="rId3"/>
    <sheet name="Materials" sheetId="2" r:id="rId4"/>
    <sheet name="Balance" sheetId="3" r:id="rId5"/>
  </sheets>
  <definedNames>
    <definedName name="_xlnm._FilterDatabase" localSheetId="0" hidden="1">Labor!$A$1:$L$53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9" i="5" l="1"/>
  <c r="G39" i="5"/>
  <c r="G41" i="5" s="1"/>
  <c r="F9" i="5"/>
  <c r="F10" i="5" s="1"/>
  <c r="M97" i="4"/>
  <c r="G98" i="4"/>
  <c r="F93" i="4"/>
  <c r="E93" i="4"/>
  <c r="L17" i="4"/>
  <c r="H3" i="4"/>
  <c r="G3" i="4" s="1"/>
  <c r="H4" i="4"/>
  <c r="G4" i="4" s="1"/>
  <c r="H5" i="4"/>
  <c r="G5" i="4" s="1"/>
  <c r="H6" i="4"/>
  <c r="G6" i="4" s="1"/>
  <c r="H7" i="4"/>
  <c r="G7" i="4" s="1"/>
  <c r="F41" i="5" l="1"/>
  <c r="H41" i="5" s="1"/>
  <c r="G9" i="5"/>
  <c r="G10" i="5" s="1"/>
  <c r="H10" i="5" s="1"/>
  <c r="H8" i="4"/>
  <c r="H9" i="4"/>
  <c r="H10" i="4"/>
  <c r="H11" i="4"/>
  <c r="H12" i="4"/>
  <c r="H13" i="4"/>
  <c r="H14" i="4"/>
  <c r="K17" i="4"/>
  <c r="H88" i="4"/>
  <c r="H89" i="4"/>
  <c r="G88" i="4"/>
  <c r="G89" i="4"/>
  <c r="E88" i="4"/>
  <c r="F88" i="4" s="1"/>
  <c r="E89" i="4"/>
  <c r="H87" i="4"/>
  <c r="G87" i="4" s="1"/>
  <c r="F76" i="4"/>
  <c r="G32" i="4"/>
  <c r="G74" i="4"/>
  <c r="G75" i="4"/>
  <c r="G76" i="4"/>
  <c r="E42" i="4"/>
  <c r="E43" i="4"/>
  <c r="E44" i="4"/>
  <c r="E45" i="4"/>
  <c r="E46" i="4"/>
  <c r="E47" i="4"/>
  <c r="E48" i="4"/>
  <c r="E49" i="4"/>
  <c r="E74" i="4"/>
  <c r="E75" i="4"/>
  <c r="E76" i="4"/>
  <c r="E23" i="4"/>
  <c r="G23" i="4"/>
  <c r="F23" i="4"/>
  <c r="H24" i="4"/>
  <c r="G24" i="4" s="1"/>
  <c r="H25" i="4"/>
  <c r="G25" i="4" s="1"/>
  <c r="H26" i="4"/>
  <c r="G26" i="4" s="1"/>
  <c r="H27" i="4"/>
  <c r="G27" i="4" s="1"/>
  <c r="H28" i="4"/>
  <c r="G28" i="4" s="1"/>
  <c r="H29" i="4"/>
  <c r="G29" i="4" s="1"/>
  <c r="H30" i="4"/>
  <c r="G30" i="4" s="1"/>
  <c r="H31" i="4"/>
  <c r="E31" i="4" s="1"/>
  <c r="H32" i="4"/>
  <c r="H33" i="4"/>
  <c r="E33" i="4" s="1"/>
  <c r="H34" i="4"/>
  <c r="E34" i="4" s="1"/>
  <c r="H35" i="4"/>
  <c r="E35" i="4" s="1"/>
  <c r="H36" i="4"/>
  <c r="E36" i="4" s="1"/>
  <c r="H37" i="4"/>
  <c r="G37" i="4" s="1"/>
  <c r="H38" i="4"/>
  <c r="E38" i="4" s="1"/>
  <c r="H39" i="4"/>
  <c r="E39" i="4" s="1"/>
  <c r="H40" i="4"/>
  <c r="G40" i="4" s="1"/>
  <c r="H41" i="4"/>
  <c r="H42" i="4"/>
  <c r="G42" i="4" s="1"/>
  <c r="H43" i="4"/>
  <c r="G43" i="4" s="1"/>
  <c r="H44" i="4"/>
  <c r="G44" i="4" s="1"/>
  <c r="H45" i="4"/>
  <c r="G45" i="4" s="1"/>
  <c r="H46" i="4"/>
  <c r="G46" i="4" s="1"/>
  <c r="F46" i="4" s="1"/>
  <c r="H47" i="4"/>
  <c r="G47" i="4" s="1"/>
  <c r="F47" i="4" s="1"/>
  <c r="H48" i="4"/>
  <c r="G48" i="4" s="1"/>
  <c r="F48" i="4" s="1"/>
  <c r="H49" i="4"/>
  <c r="G49" i="4" s="1"/>
  <c r="F49" i="4" s="1"/>
  <c r="H50" i="4"/>
  <c r="E50" i="4" s="1"/>
  <c r="H51" i="4"/>
  <c r="E51" i="4" s="1"/>
  <c r="H52" i="4"/>
  <c r="E52" i="4" s="1"/>
  <c r="H53" i="4"/>
  <c r="G53" i="4" s="1"/>
  <c r="H54" i="4"/>
  <c r="G54" i="4" s="1"/>
  <c r="H55" i="4"/>
  <c r="G55" i="4" s="1"/>
  <c r="H56" i="4"/>
  <c r="G56" i="4" s="1"/>
  <c r="H57" i="4"/>
  <c r="G57" i="4" s="1"/>
  <c r="H58" i="4"/>
  <c r="G58" i="4" s="1"/>
  <c r="H59" i="4"/>
  <c r="G59" i="4" s="1"/>
  <c r="H60" i="4"/>
  <c r="G60" i="4" s="1"/>
  <c r="H61" i="4"/>
  <c r="G61" i="4" s="1"/>
  <c r="H62" i="4"/>
  <c r="G62" i="4" s="1"/>
  <c r="H63" i="4"/>
  <c r="E63" i="4" s="1"/>
  <c r="H64" i="4"/>
  <c r="G64" i="4" s="1"/>
  <c r="H65" i="4"/>
  <c r="G65" i="4" s="1"/>
  <c r="H66" i="4"/>
  <c r="E66" i="4" s="1"/>
  <c r="H67" i="4"/>
  <c r="E67" i="4" s="1"/>
  <c r="H68" i="4"/>
  <c r="E68" i="4" s="1"/>
  <c r="H69" i="4"/>
  <c r="E69" i="4" s="1"/>
  <c r="H70" i="4"/>
  <c r="E70" i="4" s="1"/>
  <c r="H71" i="4"/>
  <c r="E71" i="4" s="1"/>
  <c r="H72" i="4"/>
  <c r="E72" i="4" s="1"/>
  <c r="H73" i="4"/>
  <c r="E73" i="4" s="1"/>
  <c r="H74" i="4"/>
  <c r="H75" i="4"/>
  <c r="H76" i="4"/>
  <c r="H23" i="4"/>
  <c r="F17" i="4"/>
  <c r="F18" i="4" s="1"/>
  <c r="B7" i="3"/>
  <c r="F15" i="2"/>
  <c r="K4" i="1"/>
  <c r="J4" i="1" s="1"/>
  <c r="K3" i="1"/>
  <c r="K2" i="1"/>
  <c r="J2" i="1" s="1"/>
  <c r="F89" i="4" l="1"/>
  <c r="E87" i="4"/>
  <c r="E95" i="4" s="1"/>
  <c r="F87" i="4"/>
  <c r="F95" i="4" s="1"/>
  <c r="F45" i="4"/>
  <c r="E28" i="4"/>
  <c r="F75" i="4"/>
  <c r="F44" i="4"/>
  <c r="F28" i="4"/>
  <c r="E29" i="4"/>
  <c r="F29" i="4" s="1"/>
  <c r="E24" i="4"/>
  <c r="F24" i="4" s="1"/>
  <c r="E65" i="4"/>
  <c r="E64" i="4"/>
  <c r="F64" i="4" s="1"/>
  <c r="F74" i="4"/>
  <c r="G52" i="4"/>
  <c r="F52" i="4" s="1"/>
  <c r="E60" i="4"/>
  <c r="G50" i="4"/>
  <c r="F50" i="4" s="1"/>
  <c r="E55" i="4"/>
  <c r="E54" i="4"/>
  <c r="E53" i="4"/>
  <c r="F43" i="4"/>
  <c r="F42" i="4"/>
  <c r="E32" i="4"/>
  <c r="F32" i="4" s="1"/>
  <c r="E30" i="4"/>
  <c r="F30" i="4" s="1"/>
  <c r="F55" i="4"/>
  <c r="F54" i="4"/>
  <c r="F53" i="4"/>
  <c r="E27" i="4"/>
  <c r="F27" i="4" s="1"/>
  <c r="E26" i="4"/>
  <c r="F26" i="4" s="1"/>
  <c r="E25" i="4"/>
  <c r="F25" i="4" s="1"/>
  <c r="E62" i="4"/>
  <c r="E61" i="4"/>
  <c r="G51" i="4"/>
  <c r="F51" i="4" s="1"/>
  <c r="E58" i="4"/>
  <c r="E57" i="4"/>
  <c r="E56" i="4"/>
  <c r="F56" i="4" s="1"/>
  <c r="F37" i="4"/>
  <c r="G38" i="4"/>
  <c r="F38" i="4" s="1"/>
  <c r="G31" i="4"/>
  <c r="G41" i="4"/>
  <c r="F41" i="4" s="1"/>
  <c r="G35" i="4"/>
  <c r="F35" i="4" s="1"/>
  <c r="E59" i="4"/>
  <c r="G73" i="4"/>
  <c r="F73" i="4" s="1"/>
  <c r="G72" i="4"/>
  <c r="F72" i="4" s="1"/>
  <c r="G39" i="4"/>
  <c r="F39" i="4" s="1"/>
  <c r="G70" i="4"/>
  <c r="F70" i="4" s="1"/>
  <c r="F65" i="4"/>
  <c r="G69" i="4"/>
  <c r="F69" i="4" s="1"/>
  <c r="G68" i="4"/>
  <c r="F68" i="4" s="1"/>
  <c r="G67" i="4"/>
  <c r="F67" i="4" s="1"/>
  <c r="F62" i="4"/>
  <c r="G33" i="4"/>
  <c r="F33" i="4" s="1"/>
  <c r="F60" i="4"/>
  <c r="F59" i="4"/>
  <c r="F58" i="4"/>
  <c r="E40" i="4"/>
  <c r="F40" i="4" s="1"/>
  <c r="G71" i="4"/>
  <c r="F71" i="4" s="1"/>
  <c r="G36" i="4"/>
  <c r="F36" i="4" s="1"/>
  <c r="G34" i="4"/>
  <c r="F34" i="4" s="1"/>
  <c r="F61" i="4"/>
  <c r="G63" i="4"/>
  <c r="F63" i="4" s="1"/>
  <c r="E41" i="4"/>
  <c r="E37" i="4"/>
  <c r="G66" i="4"/>
  <c r="F66" i="4" s="1"/>
  <c r="F57" i="4"/>
  <c r="G17" i="4"/>
  <c r="G18" i="4" s="1"/>
  <c r="H18" i="4" s="1"/>
  <c r="H4" i="1"/>
  <c r="H2" i="1"/>
  <c r="I2" i="1" s="1"/>
  <c r="H3" i="1"/>
  <c r="J3" i="1"/>
  <c r="I4" i="1"/>
  <c r="G95" i="4" l="1"/>
  <c r="G80" i="4"/>
  <c r="G82" i="4" s="1"/>
  <c r="F31" i="4"/>
  <c r="F80" i="4" s="1"/>
  <c r="F82" i="4" s="1"/>
  <c r="H82" i="4" s="1"/>
  <c r="H100" i="1"/>
  <c r="I3" i="1"/>
  <c r="J100" i="1" l="1"/>
  <c r="I100" i="1" l="1"/>
  <c r="K100" i="1" l="1"/>
  <c r="B6" i="3" s="1"/>
  <c r="C8" i="3" s="1"/>
  <c r="C11" i="3" s="1"/>
</calcChain>
</file>

<file path=xl/sharedStrings.xml><?xml version="1.0" encoding="utf-8"?>
<sst xmlns="http://schemas.openxmlformats.org/spreadsheetml/2006/main" count="340" uniqueCount="66">
  <si>
    <t>Date</t>
  </si>
  <si>
    <t>Finish</t>
  </si>
  <si>
    <t>Docket</t>
  </si>
  <si>
    <t xml:space="preserve">Start </t>
  </si>
  <si>
    <t>Break</t>
  </si>
  <si>
    <t>Shift</t>
  </si>
  <si>
    <t>Name</t>
  </si>
  <si>
    <t>Ordinary hrs</t>
  </si>
  <si>
    <t>1.5 OT</t>
  </si>
  <si>
    <t>2.0 OT</t>
  </si>
  <si>
    <t>Total Hours</t>
  </si>
  <si>
    <t>Comments</t>
  </si>
  <si>
    <t>Day</t>
  </si>
  <si>
    <t>Liam Fitzgerald</t>
  </si>
  <si>
    <t>Genden (MJ)</t>
  </si>
  <si>
    <t>Ertugrul Yazici</t>
  </si>
  <si>
    <t>Rocky</t>
  </si>
  <si>
    <t>Eoin Corcoran</t>
  </si>
  <si>
    <t>Invoice</t>
  </si>
  <si>
    <t>Supplier</t>
  </si>
  <si>
    <t>$</t>
  </si>
  <si>
    <t>GST</t>
  </si>
  <si>
    <t>Big River</t>
  </si>
  <si>
    <t>Details</t>
  </si>
  <si>
    <t>PO</t>
  </si>
  <si>
    <t>Less:</t>
  </si>
  <si>
    <t>Labor</t>
  </si>
  <si>
    <t>Materials</t>
  </si>
  <si>
    <t>201-1283284</t>
  </si>
  <si>
    <t>201-1287403</t>
  </si>
  <si>
    <t>Form Bleacher Front and Back Shutter</t>
  </si>
  <si>
    <t>Form Bleacher Front and Back Shutter and start angle/ start reo bleacher / Start Form WF4 P1</t>
  </si>
  <si>
    <t>Concreters</t>
  </si>
  <si>
    <t>Andrew</t>
  </si>
  <si>
    <t>Donal Murphy</t>
  </si>
  <si>
    <t>Fredy Quimbay</t>
  </si>
  <si>
    <t>Mauro</t>
  </si>
  <si>
    <t>Shane Matlock</t>
  </si>
  <si>
    <t>Concreter</t>
  </si>
  <si>
    <t>WF4 Outside Bracing, Reo, Bleacher Reo , Steps Form</t>
  </si>
  <si>
    <t>Reo Bleacher, Form WF4/ Variation 2 boys a day fixing Reo (Rocky Eoin)</t>
  </si>
  <si>
    <t>WF4 Steel, Bleacher Steps Form and Brace</t>
  </si>
  <si>
    <t>Pour Bleacher</t>
  </si>
  <si>
    <t>Steel and Form WF4</t>
  </si>
  <si>
    <t>WF4 Steel and Form</t>
  </si>
  <si>
    <t>Strip Bleacher/ Reo WF4/ Form WF4 Pit/ Variation Pit Extension Change pit form and extend/ Change Steel and redo/ Ground work not right</t>
  </si>
  <si>
    <t>Variation: Ground not right WF2/ Clean adjacent Slab Overflow/ Plumbers still in WF4 Pit/ Pipes missing for WF2</t>
  </si>
  <si>
    <t>WF4 Pour!!</t>
  </si>
  <si>
    <t>Steel WF4 - Variation Steel Pit Extension</t>
  </si>
  <si>
    <t>Form Inside walls WF4 - Variation Chanmge pit form extension</t>
  </si>
  <si>
    <t>WF4 Bracing, Inside wall and Pit - Variation Plumbers in the way for pit</t>
  </si>
  <si>
    <t>Steel WF2 - Variation Ground not right, clean overflow on adjacent slab, Plumbing not right, Missing Pipe</t>
  </si>
  <si>
    <t>Finish Form Reo WF2 and Pour</t>
  </si>
  <si>
    <t>Strip WF4 and patch</t>
  </si>
  <si>
    <t>Strip Take Timbers Out</t>
  </si>
  <si>
    <t>Take timbers out</t>
  </si>
  <si>
    <t xml:space="preserve">Saturday Works Variation </t>
  </si>
  <si>
    <t>Variation Excess Over 40hr Work Week</t>
  </si>
  <si>
    <t>Variation Steel Work</t>
  </si>
  <si>
    <t>Anthony Brosnan</t>
  </si>
  <si>
    <t>Dylan o'Dwyer</t>
  </si>
  <si>
    <t>Mike Esser</t>
  </si>
  <si>
    <t>Steve O'Donnell</t>
  </si>
  <si>
    <t>Mahdi Jafari</t>
  </si>
  <si>
    <t>Hasibul Khan</t>
  </si>
  <si>
    <t>Jack Mort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</si>
</sst>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h:mm:ss;@"/>
  </numFmts>
  <fonts count="1" x14ac:knownFonts="1"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 vertical="center"/>
    </xf>
    <xf numFmtId="2" fontId="0" fillId="0" borderId="0" xfId="0" applyNumberFormat="1"/>
    <xf numFmtId="14" fontId="0" fillId="0" borderId="0" xfId="0" applyNumberFormat="1"/>
    <xf numFmtId="165" fontId="0" fillId="2" borderId="0" xfId="0" applyNumberFormat="1" applyFill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164" fontId="0" fillId="3" borderId="0" xfId="0" applyNumberFormat="1" applyFill="1"/>
    <xf numFmtId="165" fontId="0" fillId="3" borderId="0" xfId="0" applyNumberFormat="1" applyFill="1"/>
    <xf numFmtId="0" fontId="0" fillId="3" borderId="0" xfId="0" applyFill="1" applyAlignment="1">
      <alignment horizontal="center" vertical="center"/>
    </xf>
    <xf numFmtId="164" fontId="0" fillId="4" borderId="0" xfId="0" applyNumberFormat="1" applyFill="1"/>
    <xf numFmtId="165" fontId="0" fillId="4" borderId="0" xfId="0" applyNumberFormat="1" applyFill="1"/>
    <xf numFmtId="0" fontId="0" fillId="4" borderId="0" xfId="0" applyFill="1" applyAlignment="1">
      <alignment horizontal="center" vertical="center"/>
    </xf>
    <xf numFmtId="2" fontId="0" fillId="3" borderId="0" xfId="0" applyNumberFormat="1" applyFill="1"/>
    <xf numFmtId="2" fontId="0" fillId="4" borderId="0" xfId="0" applyNumberFormat="1" applyFill="1"/>
    <xf numFmtId="0" fontId="0" fillId="3" borderId="0" xfId="0" applyFill="1"/>
    <xf numFmtId="2" fontId="0" fillId="2" borderId="0" xfId="0" applyNumberFormat="1" applyFill="1"/>
    <xf numFmtId="16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/>
    </xf>
    <xf numFmtId="2" fontId="0" fillId="0" borderId="1" xfId="0" applyNumberFormat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Fill="1"/>
    <xf numFmtId="165" fontId="0" fillId="0" borderId="0" xfId="0" applyNumberFormat="1" applyFill="1"/>
    <xf numFmtId="0" fontId="0" fillId="0" borderId="0" xfId="0" applyFill="1" applyAlignment="1">
      <alignment horizontal="center" vertical="center"/>
    </xf>
    <xf numFmtId="2" fontId="0" fillId="0" borderId="0" xfId="0" applyNumberFormat="1" applyFill="1"/>
    <xf numFmtId="2" fontId="0" fillId="0" borderId="2" xfId="0" applyNumberFormat="1" applyBorder="1"/>
    <xf numFmtId="0" fontId="0" fillId="0" borderId="2" xfId="0" applyBorder="1"/>
    <xf numFmtId="0" fontId="0" fillId="0" borderId="0" xfId="0" applyAlignment="1"/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4FE8B-2F06-4EEF-8A5B-12031401B1F3}">
  <dimension ref="A1:M100"/>
  <sheetViews>
    <sheetView topLeftCell="A81" workbookViewId="0">
      <selection activeCell="K100" sqref="K100"/>
    </sheetView>
  </sheetViews>
  <sheetFormatPr defaultRowHeight="14.5" x14ac:dyDescent="0.35"/>
  <cols>
    <col min="2" max="2" width="27.26953125" bestFit="1" customWidth="1"/>
    <col min="7" max="7" width="20.1796875" customWidth="1"/>
    <col min="8" max="8" width="11.453125" bestFit="1" customWidth="1"/>
    <col min="11" max="11" width="10.6328125" bestFit="1" customWidth="1"/>
    <col min="12" max="12" width="34.90625" customWidth="1"/>
    <col min="13" max="13" width="35.1796875" customWidth="1"/>
  </cols>
  <sheetData>
    <row r="1" spans="1:12" x14ac:dyDescent="0.35">
      <c r="A1" s="1" t="s">
        <v>2</v>
      </c>
      <c r="B1" s="2" t="s">
        <v>0</v>
      </c>
      <c r="C1" s="1" t="s">
        <v>3</v>
      </c>
      <c r="D1" s="1" t="s">
        <v>1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35">
      <c r="B2" s="3">
        <v>45961</v>
      </c>
      <c r="C2" s="4">
        <v>0.29166666666666669</v>
      </c>
      <c r="D2" s="4">
        <v>0.66666666666666663</v>
      </c>
      <c r="E2" s="4"/>
      <c r="F2" s="5" t="s">
        <v>12</v>
      </c>
      <c r="G2" s="5" t="s">
        <v>13</v>
      </c>
      <c r="H2" s="6">
        <f t="shared" ref="H2:H4" si="0">IF(K2&gt;8,(8),(K2))</f>
        <v>8</v>
      </c>
      <c r="I2" s="6">
        <f t="shared" ref="I2:I4" si="1">K2-H2-J2</f>
        <v>0.99999999999999822</v>
      </c>
      <c r="J2" s="6">
        <f t="shared" ref="J2:J4" si="2">IF(K2&gt;10,(K2-10),(0))</f>
        <v>0</v>
      </c>
      <c r="K2" s="6">
        <f t="shared" ref="K2:K4" si="3">(D2-C2-E2)*24</f>
        <v>8.9999999999999982</v>
      </c>
      <c r="L2" s="36" t="s">
        <v>30</v>
      </c>
    </row>
    <row r="3" spans="1:12" x14ac:dyDescent="0.35">
      <c r="B3" s="3">
        <v>45961</v>
      </c>
      <c r="C3" s="4">
        <v>0.29166666666666669</v>
      </c>
      <c r="D3" s="4">
        <v>0.75</v>
      </c>
      <c r="E3" s="4">
        <v>2.0833333333333332E-2</v>
      </c>
      <c r="F3" s="5" t="s">
        <v>12</v>
      </c>
      <c r="G3" s="5" t="s">
        <v>14</v>
      </c>
      <c r="H3" s="6">
        <f t="shared" si="0"/>
        <v>8</v>
      </c>
      <c r="I3" s="6">
        <f t="shared" si="1"/>
        <v>2</v>
      </c>
      <c r="J3" s="6">
        <f t="shared" si="2"/>
        <v>0.5</v>
      </c>
      <c r="K3" s="6">
        <f t="shared" si="3"/>
        <v>10.5</v>
      </c>
      <c r="L3" s="37"/>
    </row>
    <row r="4" spans="1:12" x14ac:dyDescent="0.35">
      <c r="B4" s="3">
        <v>45961</v>
      </c>
      <c r="C4" s="4">
        <v>0.29166666666666669</v>
      </c>
      <c r="D4" s="4">
        <v>0.75</v>
      </c>
      <c r="E4" s="4">
        <v>2.0833333333333332E-2</v>
      </c>
      <c r="F4" s="5" t="s">
        <v>12</v>
      </c>
      <c r="G4" s="5" t="s">
        <v>15</v>
      </c>
      <c r="H4" s="6">
        <f t="shared" si="0"/>
        <v>8</v>
      </c>
      <c r="I4" s="6">
        <f t="shared" si="1"/>
        <v>2</v>
      </c>
      <c r="J4" s="6">
        <f t="shared" si="2"/>
        <v>0.5</v>
      </c>
      <c r="K4" s="6">
        <f t="shared" si="3"/>
        <v>10.5</v>
      </c>
      <c r="L4" s="37"/>
    </row>
    <row r="5" spans="1:12" x14ac:dyDescent="0.35">
      <c r="B5" s="3">
        <v>45962</v>
      </c>
      <c r="C5" s="4">
        <v>0.29166666666666669</v>
      </c>
      <c r="D5" s="4">
        <v>0.54166666666666663</v>
      </c>
      <c r="E5" s="4"/>
      <c r="F5" s="5" t="s">
        <v>12</v>
      </c>
      <c r="G5" s="5" t="s">
        <v>16</v>
      </c>
      <c r="H5" s="6">
        <v>0</v>
      </c>
      <c r="I5" s="6">
        <v>2</v>
      </c>
      <c r="J5" s="6">
        <v>4</v>
      </c>
      <c r="K5" s="6">
        <v>5.9999999999999982</v>
      </c>
      <c r="L5" s="38" t="s">
        <v>31</v>
      </c>
    </row>
    <row r="6" spans="1:12" x14ac:dyDescent="0.35">
      <c r="B6" s="3">
        <v>45962</v>
      </c>
      <c r="C6" s="4">
        <v>0.29166666666666669</v>
      </c>
      <c r="D6" s="4">
        <v>0.66666666666666663</v>
      </c>
      <c r="E6" s="4">
        <v>2.0833333333333332E-2</v>
      </c>
      <c r="F6" s="5" t="s">
        <v>12</v>
      </c>
      <c r="G6" s="5" t="s">
        <v>17</v>
      </c>
      <c r="H6" s="6">
        <v>0</v>
      </c>
      <c r="I6" s="6">
        <v>2</v>
      </c>
      <c r="J6" s="6">
        <v>4.9999999999999991</v>
      </c>
      <c r="K6" s="6">
        <v>6.9999999999999991</v>
      </c>
      <c r="L6" s="38"/>
    </row>
    <row r="7" spans="1:12" x14ac:dyDescent="0.35">
      <c r="B7" s="3">
        <v>45962</v>
      </c>
      <c r="C7" s="4">
        <v>0.41666666666666669</v>
      </c>
      <c r="D7" s="4">
        <v>0.66666666666666663</v>
      </c>
      <c r="E7" s="4"/>
      <c r="F7" s="5" t="s">
        <v>12</v>
      </c>
      <c r="G7" s="5" t="s">
        <v>13</v>
      </c>
      <c r="H7" s="6">
        <v>0</v>
      </c>
      <c r="I7" s="6">
        <v>2</v>
      </c>
      <c r="J7" s="6">
        <v>3.9999999999999982</v>
      </c>
      <c r="K7" s="6">
        <v>5.9999999999999982</v>
      </c>
      <c r="L7" s="38"/>
    </row>
    <row r="8" spans="1:12" x14ac:dyDescent="0.35">
      <c r="B8" s="3">
        <v>45962</v>
      </c>
      <c r="C8" s="4">
        <v>0.29166666666666669</v>
      </c>
      <c r="D8" s="4">
        <v>0.66666666666666663</v>
      </c>
      <c r="E8" s="4">
        <v>2.0833333333333332E-2</v>
      </c>
      <c r="F8" s="5" t="s">
        <v>12</v>
      </c>
      <c r="G8" s="5" t="s">
        <v>14</v>
      </c>
      <c r="H8" s="6">
        <v>0</v>
      </c>
      <c r="I8" s="6">
        <v>2</v>
      </c>
      <c r="J8" s="6">
        <v>6.9999999999999982</v>
      </c>
      <c r="K8" s="6">
        <v>8.9999999999999982</v>
      </c>
      <c r="L8" s="38"/>
    </row>
    <row r="9" spans="1:12" x14ac:dyDescent="0.35">
      <c r="B9" s="3">
        <v>45962</v>
      </c>
      <c r="C9" s="4">
        <v>0.29166666666666669</v>
      </c>
      <c r="D9" s="4">
        <v>0.66666666666666663</v>
      </c>
      <c r="E9" s="4">
        <v>2.0833333333333332E-2</v>
      </c>
      <c r="F9" s="5" t="s">
        <v>12</v>
      </c>
      <c r="G9" s="5" t="s">
        <v>15</v>
      </c>
      <c r="H9" s="6">
        <v>0</v>
      </c>
      <c r="I9" s="6">
        <v>2</v>
      </c>
      <c r="J9" s="6">
        <v>6.5</v>
      </c>
      <c r="K9" s="6">
        <v>8.5</v>
      </c>
      <c r="L9" s="38"/>
    </row>
    <row r="10" spans="1:12" x14ac:dyDescent="0.35">
      <c r="B10" s="12">
        <v>45965</v>
      </c>
      <c r="C10" s="13">
        <v>0.29166666666666669</v>
      </c>
      <c r="D10" s="13">
        <v>0.70833333333333337</v>
      </c>
      <c r="E10" s="13">
        <v>2.0833333333333332E-2</v>
      </c>
      <c r="F10" s="14" t="s">
        <v>12</v>
      </c>
      <c r="G10" s="14" t="s">
        <v>17</v>
      </c>
      <c r="H10" s="18">
        <v>8</v>
      </c>
      <c r="I10" s="18">
        <v>1.5</v>
      </c>
      <c r="J10" s="18">
        <v>0</v>
      </c>
      <c r="K10" s="18">
        <v>9.5</v>
      </c>
      <c r="L10" s="35" t="s">
        <v>40</v>
      </c>
    </row>
    <row r="11" spans="1:12" x14ac:dyDescent="0.35">
      <c r="B11" s="3">
        <v>45965</v>
      </c>
      <c r="C11" s="4">
        <v>0.375</v>
      </c>
      <c r="D11" s="4">
        <v>0.70833333333333337</v>
      </c>
      <c r="E11" s="4"/>
      <c r="F11" s="11" t="s">
        <v>12</v>
      </c>
      <c r="G11" s="11" t="s">
        <v>13</v>
      </c>
      <c r="H11" s="6">
        <v>8</v>
      </c>
      <c r="I11" s="6">
        <v>0</v>
      </c>
      <c r="J11" s="6">
        <v>0</v>
      </c>
      <c r="K11" s="6">
        <v>8</v>
      </c>
      <c r="L11" s="35"/>
    </row>
    <row r="12" spans="1:12" x14ac:dyDescent="0.35">
      <c r="B12" s="15">
        <v>45965</v>
      </c>
      <c r="C12" s="16">
        <v>0.29166666666666669</v>
      </c>
      <c r="D12" s="16">
        <v>0.70833333333333337</v>
      </c>
      <c r="E12" s="16">
        <v>2.0833333333333332E-2</v>
      </c>
      <c r="F12" s="17" t="s">
        <v>12</v>
      </c>
      <c r="G12" s="17" t="s">
        <v>14</v>
      </c>
      <c r="H12" s="19">
        <v>8</v>
      </c>
      <c r="I12" s="19">
        <v>1.5</v>
      </c>
      <c r="J12" s="19">
        <v>0</v>
      </c>
      <c r="K12" s="19">
        <v>9.5</v>
      </c>
      <c r="L12" s="35"/>
    </row>
    <row r="13" spans="1:12" x14ac:dyDescent="0.35">
      <c r="B13" s="12">
        <v>45965</v>
      </c>
      <c r="C13" s="13">
        <v>0.29166666666666669</v>
      </c>
      <c r="D13" s="13">
        <v>0.70833333333333337</v>
      </c>
      <c r="E13" s="13">
        <v>2.0833333333333332E-2</v>
      </c>
      <c r="F13" s="14" t="s">
        <v>12</v>
      </c>
      <c r="G13" s="14" t="s">
        <v>16</v>
      </c>
      <c r="H13" s="18">
        <v>8</v>
      </c>
      <c r="I13" s="18">
        <v>1.5</v>
      </c>
      <c r="J13" s="18">
        <v>0</v>
      </c>
      <c r="K13" s="18">
        <v>9.5</v>
      </c>
      <c r="L13" s="35"/>
    </row>
    <row r="14" spans="1:12" x14ac:dyDescent="0.35">
      <c r="B14" s="12">
        <v>45966</v>
      </c>
      <c r="C14" s="13">
        <v>0.29166666666666669</v>
      </c>
      <c r="D14" s="13">
        <v>0.70833333333333337</v>
      </c>
      <c r="E14" s="13"/>
      <c r="F14" s="14" t="s">
        <v>12</v>
      </c>
      <c r="G14" s="14" t="s">
        <v>17</v>
      </c>
      <c r="H14" s="18">
        <v>8</v>
      </c>
      <c r="I14" s="18">
        <v>2</v>
      </c>
      <c r="J14" s="18">
        <v>0</v>
      </c>
      <c r="K14" s="18">
        <v>10</v>
      </c>
      <c r="L14" s="35" t="s">
        <v>39</v>
      </c>
    </row>
    <row r="15" spans="1:12" x14ac:dyDescent="0.35">
      <c r="B15" s="3">
        <v>45966</v>
      </c>
      <c r="C15" s="4">
        <v>0.54166666666666663</v>
      </c>
      <c r="D15" s="4">
        <v>0.70833333333333337</v>
      </c>
      <c r="E15" s="4"/>
      <c r="F15" s="11" t="s">
        <v>12</v>
      </c>
      <c r="G15" s="11" t="s">
        <v>13</v>
      </c>
      <c r="H15" s="6">
        <v>4.0000000000000018</v>
      </c>
      <c r="I15" s="6">
        <v>0</v>
      </c>
      <c r="J15" s="6">
        <v>0</v>
      </c>
      <c r="K15" s="6">
        <v>4.0000000000000018</v>
      </c>
      <c r="L15" s="35"/>
    </row>
    <row r="16" spans="1:12" x14ac:dyDescent="0.35">
      <c r="B16" s="15">
        <v>45966</v>
      </c>
      <c r="C16" s="16">
        <v>0.29166666666666669</v>
      </c>
      <c r="D16" s="16">
        <v>0.70833333333333337</v>
      </c>
      <c r="E16" s="16"/>
      <c r="F16" s="17" t="s">
        <v>12</v>
      </c>
      <c r="G16" s="17" t="s">
        <v>14</v>
      </c>
      <c r="H16" s="19">
        <v>8</v>
      </c>
      <c r="I16" s="19">
        <v>2</v>
      </c>
      <c r="J16" s="19">
        <v>0</v>
      </c>
      <c r="K16" s="19">
        <v>10</v>
      </c>
      <c r="L16" s="35"/>
    </row>
    <row r="17" spans="2:12" x14ac:dyDescent="0.35">
      <c r="B17" s="12">
        <v>45966</v>
      </c>
      <c r="C17" s="13">
        <v>0.29166666666666669</v>
      </c>
      <c r="D17" s="13">
        <v>0.70833333333333337</v>
      </c>
      <c r="E17" s="13"/>
      <c r="F17" s="14" t="s">
        <v>12</v>
      </c>
      <c r="G17" s="14" t="s">
        <v>16</v>
      </c>
      <c r="H17" s="18">
        <v>8</v>
      </c>
      <c r="I17" s="18">
        <v>2</v>
      </c>
      <c r="J17" s="18">
        <v>0</v>
      </c>
      <c r="K17" s="18">
        <v>10</v>
      </c>
      <c r="L17" s="35"/>
    </row>
    <row r="18" spans="2:12" x14ac:dyDescent="0.35">
      <c r="B18" s="3">
        <v>45966</v>
      </c>
      <c r="C18" s="4">
        <v>0.29166666666666669</v>
      </c>
      <c r="D18" s="4">
        <v>0.70833333333333337</v>
      </c>
      <c r="E18" s="4"/>
      <c r="F18" s="11" t="s">
        <v>12</v>
      </c>
      <c r="G18" s="11" t="s">
        <v>15</v>
      </c>
      <c r="H18" s="6">
        <v>8</v>
      </c>
      <c r="I18" s="6">
        <v>2</v>
      </c>
      <c r="J18" s="6">
        <v>0</v>
      </c>
      <c r="K18" s="6">
        <v>10</v>
      </c>
      <c r="L18" s="35"/>
    </row>
    <row r="19" spans="2:12" x14ac:dyDescent="0.35">
      <c r="B19" s="12">
        <v>45967</v>
      </c>
      <c r="C19" s="13">
        <v>0.29166666666666669</v>
      </c>
      <c r="D19" s="13">
        <v>0.70833333333333337</v>
      </c>
      <c r="E19" s="13"/>
      <c r="F19" s="14" t="s">
        <v>12</v>
      </c>
      <c r="G19" s="14" t="s">
        <v>17</v>
      </c>
      <c r="H19" s="18">
        <v>8</v>
      </c>
      <c r="I19" s="18">
        <v>2</v>
      </c>
      <c r="J19" s="18">
        <v>0</v>
      </c>
      <c r="K19" s="18">
        <v>10</v>
      </c>
      <c r="L19" s="35" t="s">
        <v>41</v>
      </c>
    </row>
    <row r="20" spans="2:12" x14ac:dyDescent="0.35">
      <c r="B20" s="3">
        <v>45967</v>
      </c>
      <c r="C20" s="4">
        <v>0.29166666666666669</v>
      </c>
      <c r="D20" s="4">
        <v>0.70833333333333337</v>
      </c>
      <c r="E20" s="4"/>
      <c r="F20" s="11" t="s">
        <v>12</v>
      </c>
      <c r="G20" s="11" t="s">
        <v>13</v>
      </c>
      <c r="H20" s="6">
        <v>8</v>
      </c>
      <c r="I20" s="6">
        <v>2</v>
      </c>
      <c r="J20" s="6">
        <v>0</v>
      </c>
      <c r="K20" s="6">
        <v>10</v>
      </c>
      <c r="L20" s="35"/>
    </row>
    <row r="21" spans="2:12" x14ac:dyDescent="0.35">
      <c r="B21" s="15">
        <v>45967</v>
      </c>
      <c r="C21" s="16">
        <v>0.29166666666666669</v>
      </c>
      <c r="D21" s="16">
        <v>0.70833333333333337</v>
      </c>
      <c r="E21" s="16"/>
      <c r="F21" s="17" t="s">
        <v>12</v>
      </c>
      <c r="G21" s="17" t="s">
        <v>14</v>
      </c>
      <c r="H21" s="19">
        <v>8</v>
      </c>
      <c r="I21" s="19">
        <v>2</v>
      </c>
      <c r="J21" s="19">
        <v>0</v>
      </c>
      <c r="K21" s="19">
        <v>10</v>
      </c>
      <c r="L21" s="35"/>
    </row>
    <row r="22" spans="2:12" x14ac:dyDescent="0.35">
      <c r="B22" s="12">
        <v>45967</v>
      </c>
      <c r="C22" s="13">
        <v>0.29166666666666669</v>
      </c>
      <c r="D22" s="13">
        <v>0.70833333333333337</v>
      </c>
      <c r="E22" s="13"/>
      <c r="F22" s="14" t="s">
        <v>12</v>
      </c>
      <c r="G22" s="14" t="s">
        <v>16</v>
      </c>
      <c r="H22" s="18">
        <v>8</v>
      </c>
      <c r="I22" s="18">
        <v>2</v>
      </c>
      <c r="J22" s="18">
        <v>0</v>
      </c>
      <c r="K22" s="18">
        <v>10</v>
      </c>
      <c r="L22" s="35"/>
    </row>
    <row r="23" spans="2:12" x14ac:dyDescent="0.35">
      <c r="B23" s="3">
        <v>45967</v>
      </c>
      <c r="C23" s="4">
        <v>0.29166666666666669</v>
      </c>
      <c r="D23" s="4">
        <v>0.70833333333333337</v>
      </c>
      <c r="E23" s="4"/>
      <c r="F23" s="11" t="s">
        <v>12</v>
      </c>
      <c r="G23" s="11" t="s">
        <v>15</v>
      </c>
      <c r="H23" s="6">
        <v>8</v>
      </c>
      <c r="I23" s="6">
        <v>2</v>
      </c>
      <c r="J23" s="6">
        <v>0</v>
      </c>
      <c r="K23" s="6">
        <v>10</v>
      </c>
      <c r="L23" s="35"/>
    </row>
    <row r="24" spans="2:12" x14ac:dyDescent="0.35">
      <c r="B24" s="12">
        <v>45968</v>
      </c>
      <c r="C24" s="13">
        <v>0.29166666666666669</v>
      </c>
      <c r="D24" s="13">
        <v>0.6875</v>
      </c>
      <c r="E24" s="13">
        <v>2.0833333333333332E-2</v>
      </c>
      <c r="F24" s="14" t="s">
        <v>12</v>
      </c>
      <c r="G24" s="14" t="s">
        <v>17</v>
      </c>
      <c r="H24" s="18">
        <v>8</v>
      </c>
      <c r="I24" s="18">
        <v>1</v>
      </c>
      <c r="J24" s="18">
        <v>0</v>
      </c>
      <c r="K24" s="18">
        <v>9</v>
      </c>
      <c r="L24" s="39" t="s">
        <v>43</v>
      </c>
    </row>
    <row r="25" spans="2:12" x14ac:dyDescent="0.35">
      <c r="B25" s="3">
        <v>45968</v>
      </c>
      <c r="C25" s="4">
        <v>0.3125</v>
      </c>
      <c r="D25" s="4">
        <v>0.70833333333333337</v>
      </c>
      <c r="E25" s="4"/>
      <c r="F25" s="11" t="s">
        <v>12</v>
      </c>
      <c r="G25" s="11" t="s">
        <v>13</v>
      </c>
      <c r="H25" s="6">
        <v>8</v>
      </c>
      <c r="I25" s="6">
        <v>1.5</v>
      </c>
      <c r="J25" s="6">
        <v>0</v>
      </c>
      <c r="K25" s="6">
        <v>9.5</v>
      </c>
      <c r="L25" s="39"/>
    </row>
    <row r="26" spans="2:12" x14ac:dyDescent="0.35">
      <c r="B26" s="15">
        <v>45968</v>
      </c>
      <c r="C26" s="16">
        <v>0.29166666666666669</v>
      </c>
      <c r="D26" s="16">
        <v>0.70833333333333337</v>
      </c>
      <c r="E26" s="16"/>
      <c r="F26" s="17" t="s">
        <v>12</v>
      </c>
      <c r="G26" s="17" t="s">
        <v>14</v>
      </c>
      <c r="H26" s="19">
        <v>8</v>
      </c>
      <c r="I26" s="19">
        <v>2</v>
      </c>
      <c r="J26" s="19">
        <v>0</v>
      </c>
      <c r="K26" s="19">
        <v>10</v>
      </c>
      <c r="L26" s="39"/>
    </row>
    <row r="27" spans="2:12" x14ac:dyDescent="0.35">
      <c r="B27" s="12">
        <v>45968</v>
      </c>
      <c r="C27" s="13">
        <v>0.29166666666666669</v>
      </c>
      <c r="D27" s="13">
        <v>0.70833333333333337</v>
      </c>
      <c r="E27" s="13"/>
      <c r="F27" s="14" t="s">
        <v>12</v>
      </c>
      <c r="G27" s="14" t="s">
        <v>16</v>
      </c>
      <c r="H27" s="18">
        <v>8</v>
      </c>
      <c r="I27" s="18">
        <v>2</v>
      </c>
      <c r="J27" s="18">
        <v>0</v>
      </c>
      <c r="K27" s="18">
        <v>10</v>
      </c>
      <c r="L27" s="39"/>
    </row>
    <row r="28" spans="2:12" x14ac:dyDescent="0.35">
      <c r="B28" s="3">
        <v>45968</v>
      </c>
      <c r="C28" s="4">
        <v>0.29166666666666669</v>
      </c>
      <c r="D28" s="4">
        <v>0.70833333333333337</v>
      </c>
      <c r="E28" s="4"/>
      <c r="F28" s="11" t="s">
        <v>12</v>
      </c>
      <c r="G28" s="11" t="s">
        <v>15</v>
      </c>
      <c r="H28" s="6">
        <v>8</v>
      </c>
      <c r="I28" s="6">
        <v>2</v>
      </c>
      <c r="J28" s="6">
        <v>0</v>
      </c>
      <c r="K28" s="6">
        <v>10</v>
      </c>
      <c r="L28" s="39"/>
    </row>
    <row r="29" spans="2:12" x14ac:dyDescent="0.35">
      <c r="B29" s="3">
        <v>45968</v>
      </c>
      <c r="C29" s="4">
        <v>0.29166666666666669</v>
      </c>
      <c r="D29" s="4">
        <v>0.625</v>
      </c>
      <c r="E29" s="4"/>
      <c r="F29" s="11" t="s">
        <v>12</v>
      </c>
      <c r="G29" s="11" t="s">
        <v>32</v>
      </c>
      <c r="H29" s="6">
        <v>8</v>
      </c>
      <c r="I29" s="6">
        <v>0</v>
      </c>
      <c r="J29" s="6">
        <v>0</v>
      </c>
      <c r="K29" s="6">
        <v>8</v>
      </c>
      <c r="L29" s="35" t="s">
        <v>42</v>
      </c>
    </row>
    <row r="30" spans="2:12" x14ac:dyDescent="0.35">
      <c r="B30" s="3">
        <v>45968</v>
      </c>
      <c r="C30" s="4">
        <v>0.29166666666666669</v>
      </c>
      <c r="D30" s="4">
        <v>0.625</v>
      </c>
      <c r="E30" s="4"/>
      <c r="F30" s="11" t="s">
        <v>12</v>
      </c>
      <c r="G30" s="11" t="s">
        <v>32</v>
      </c>
      <c r="H30" s="6">
        <v>8</v>
      </c>
      <c r="I30" s="6">
        <v>0</v>
      </c>
      <c r="J30" s="6">
        <v>0</v>
      </c>
      <c r="K30" s="6">
        <v>8</v>
      </c>
      <c r="L30" s="35"/>
    </row>
    <row r="31" spans="2:12" x14ac:dyDescent="0.35">
      <c r="B31" s="12">
        <v>45969</v>
      </c>
      <c r="C31" s="13">
        <v>0.33333333333333331</v>
      </c>
      <c r="D31" s="13">
        <v>0.54166666666666663</v>
      </c>
      <c r="E31" s="20"/>
      <c r="F31" s="14" t="s">
        <v>12</v>
      </c>
      <c r="G31" s="14" t="s">
        <v>17</v>
      </c>
      <c r="H31" s="18">
        <v>0</v>
      </c>
      <c r="I31" s="18">
        <v>2</v>
      </c>
      <c r="J31" s="18">
        <v>3</v>
      </c>
      <c r="K31" s="18">
        <v>5</v>
      </c>
      <c r="L31" s="39" t="s">
        <v>44</v>
      </c>
    </row>
    <row r="32" spans="2:12" x14ac:dyDescent="0.35">
      <c r="B32" s="3">
        <v>45969</v>
      </c>
      <c r="C32" s="13">
        <v>0.33333333333333331</v>
      </c>
      <c r="D32" s="13">
        <v>0.54166666666666663</v>
      </c>
      <c r="E32" s="4"/>
      <c r="F32" s="11" t="s">
        <v>12</v>
      </c>
      <c r="G32" s="11" t="s">
        <v>13</v>
      </c>
      <c r="H32" s="6">
        <v>0</v>
      </c>
      <c r="I32" s="6">
        <v>2</v>
      </c>
      <c r="J32" s="6">
        <v>3</v>
      </c>
      <c r="K32" s="6">
        <v>5</v>
      </c>
      <c r="L32" s="39"/>
    </row>
    <row r="33" spans="2:13" x14ac:dyDescent="0.35">
      <c r="B33" s="3">
        <v>45969</v>
      </c>
      <c r="C33" s="13">
        <v>0.33333333333333331</v>
      </c>
      <c r="D33" s="13">
        <v>0.54166666666666663</v>
      </c>
      <c r="E33" s="8"/>
      <c r="F33" s="9" t="s">
        <v>12</v>
      </c>
      <c r="G33" s="9" t="s">
        <v>33</v>
      </c>
      <c r="H33" s="21">
        <v>0</v>
      </c>
      <c r="I33" s="21">
        <v>2</v>
      </c>
      <c r="J33" s="21">
        <v>3</v>
      </c>
      <c r="K33" s="21">
        <v>5</v>
      </c>
      <c r="L33" s="39"/>
    </row>
    <row r="34" spans="2:13" x14ac:dyDescent="0.35">
      <c r="B34" s="15">
        <v>45969</v>
      </c>
      <c r="C34" s="16">
        <v>0.33333333333333331</v>
      </c>
      <c r="D34" s="16">
        <v>0.54166666666666663</v>
      </c>
      <c r="E34" s="16"/>
      <c r="F34" s="17" t="s">
        <v>12</v>
      </c>
      <c r="G34" s="17" t="s">
        <v>14</v>
      </c>
      <c r="H34" s="19">
        <v>0</v>
      </c>
      <c r="I34" s="19">
        <v>2</v>
      </c>
      <c r="J34" s="19">
        <v>3</v>
      </c>
      <c r="K34" s="19">
        <v>5</v>
      </c>
      <c r="L34" s="39"/>
    </row>
    <row r="35" spans="2:13" x14ac:dyDescent="0.35">
      <c r="B35" s="3">
        <v>45969</v>
      </c>
      <c r="C35" s="13">
        <v>0.33333333333333331</v>
      </c>
      <c r="D35" s="13">
        <v>0.54166666666666663</v>
      </c>
      <c r="E35" s="4"/>
      <c r="F35" s="11" t="s">
        <v>12</v>
      </c>
      <c r="G35" s="11" t="s">
        <v>15</v>
      </c>
      <c r="H35" s="18">
        <v>0</v>
      </c>
      <c r="I35" s="18">
        <v>2</v>
      </c>
      <c r="J35" s="18">
        <v>3</v>
      </c>
      <c r="K35" s="18">
        <v>5</v>
      </c>
      <c r="L35" s="39"/>
    </row>
    <row r="36" spans="2:13" x14ac:dyDescent="0.35">
      <c r="B36" s="3">
        <v>45969</v>
      </c>
      <c r="C36" s="13">
        <v>0.33333333333333331</v>
      </c>
      <c r="D36" s="13">
        <v>0.54166666666666663</v>
      </c>
      <c r="E36" s="4"/>
      <c r="F36" s="11" t="s">
        <v>12</v>
      </c>
      <c r="G36" s="11" t="s">
        <v>34</v>
      </c>
      <c r="H36" s="18">
        <v>0</v>
      </c>
      <c r="I36" s="18">
        <v>2</v>
      </c>
      <c r="J36" s="18">
        <v>3</v>
      </c>
      <c r="K36" s="18">
        <v>5</v>
      </c>
      <c r="L36" s="39"/>
    </row>
    <row r="37" spans="2:13" x14ac:dyDescent="0.35">
      <c r="B37" s="3">
        <v>45969</v>
      </c>
      <c r="C37" s="13">
        <v>0.33333333333333331</v>
      </c>
      <c r="D37" s="13">
        <v>0.54166666666666663</v>
      </c>
      <c r="E37" s="4"/>
      <c r="F37" s="11" t="s">
        <v>12</v>
      </c>
      <c r="G37" s="11" t="s">
        <v>35</v>
      </c>
      <c r="H37" s="18">
        <v>0</v>
      </c>
      <c r="I37" s="18">
        <v>2</v>
      </c>
      <c r="J37" s="18">
        <v>3</v>
      </c>
      <c r="K37" s="18">
        <v>5</v>
      </c>
      <c r="L37" s="39"/>
    </row>
    <row r="38" spans="2:13" x14ac:dyDescent="0.35">
      <c r="B38" s="3">
        <v>45971</v>
      </c>
      <c r="C38" s="4">
        <v>0.29166666666666669</v>
      </c>
      <c r="D38" s="4">
        <v>0.70833333333333337</v>
      </c>
      <c r="E38" s="4"/>
      <c r="F38" s="11" t="s">
        <v>12</v>
      </c>
      <c r="G38" s="11" t="s">
        <v>17</v>
      </c>
      <c r="H38" s="6">
        <v>8</v>
      </c>
      <c r="I38" s="6">
        <v>2</v>
      </c>
      <c r="J38" s="6">
        <v>0</v>
      </c>
      <c r="K38" s="6">
        <v>10</v>
      </c>
      <c r="L38" s="39" t="s">
        <v>48</v>
      </c>
      <c r="M38" s="35" t="s">
        <v>45</v>
      </c>
    </row>
    <row r="39" spans="2:13" x14ac:dyDescent="0.35">
      <c r="B39" s="3">
        <v>45971</v>
      </c>
      <c r="C39" s="4">
        <v>0.29166666666666669</v>
      </c>
      <c r="D39" s="4">
        <v>0.70833333333333337</v>
      </c>
      <c r="E39" s="4"/>
      <c r="F39" s="11" t="s">
        <v>12</v>
      </c>
      <c r="G39" s="11" t="s">
        <v>13</v>
      </c>
      <c r="H39" s="6">
        <v>8</v>
      </c>
      <c r="I39" s="6">
        <v>2</v>
      </c>
      <c r="J39" s="6">
        <v>0</v>
      </c>
      <c r="K39" s="6">
        <v>10</v>
      </c>
      <c r="L39" s="39"/>
      <c r="M39" s="35"/>
    </row>
    <row r="40" spans="2:13" x14ac:dyDescent="0.35">
      <c r="B40" s="3">
        <v>45971</v>
      </c>
      <c r="C40" s="4">
        <v>0.29166666666666669</v>
      </c>
      <c r="D40" s="4">
        <v>0.70833333333333337</v>
      </c>
      <c r="E40" s="4"/>
      <c r="F40" s="11" t="s">
        <v>12</v>
      </c>
      <c r="G40" s="11" t="s">
        <v>33</v>
      </c>
      <c r="H40" s="6">
        <v>8</v>
      </c>
      <c r="I40" s="6">
        <v>2</v>
      </c>
      <c r="J40" s="6">
        <v>0</v>
      </c>
      <c r="K40" s="6">
        <v>10</v>
      </c>
      <c r="L40" s="39"/>
      <c r="M40" s="35"/>
    </row>
    <row r="41" spans="2:13" x14ac:dyDescent="0.35">
      <c r="B41" s="3">
        <v>45971</v>
      </c>
      <c r="C41" s="4">
        <v>0.29166666666666669</v>
      </c>
      <c r="D41" s="4">
        <v>0.70833333333333337</v>
      </c>
      <c r="E41" s="4"/>
      <c r="F41" s="11" t="s">
        <v>12</v>
      </c>
      <c r="G41" s="11" t="s">
        <v>16</v>
      </c>
      <c r="H41" s="6">
        <v>8</v>
      </c>
      <c r="I41" s="6">
        <v>2</v>
      </c>
      <c r="J41" s="6">
        <v>0</v>
      </c>
      <c r="K41" s="6">
        <v>10</v>
      </c>
      <c r="L41" s="35" t="s">
        <v>49</v>
      </c>
      <c r="M41" s="35"/>
    </row>
    <row r="42" spans="2:13" x14ac:dyDescent="0.35">
      <c r="B42" s="3">
        <v>45971</v>
      </c>
      <c r="C42" s="4">
        <v>0.29166666666666669</v>
      </c>
      <c r="D42" s="4">
        <v>0.70833333333333337</v>
      </c>
      <c r="E42" s="4"/>
      <c r="F42" s="11" t="s">
        <v>12</v>
      </c>
      <c r="G42" s="11" t="s">
        <v>15</v>
      </c>
      <c r="H42" s="6">
        <v>8</v>
      </c>
      <c r="I42" s="6">
        <v>2</v>
      </c>
      <c r="J42" s="6">
        <v>0</v>
      </c>
      <c r="K42" s="6">
        <v>10</v>
      </c>
      <c r="L42" s="35"/>
      <c r="M42" s="35"/>
    </row>
    <row r="43" spans="2:13" x14ac:dyDescent="0.35">
      <c r="B43" s="3">
        <v>45971</v>
      </c>
      <c r="C43" s="4">
        <v>0.29166666666666669</v>
      </c>
      <c r="D43" s="4">
        <v>0.70833333333333337</v>
      </c>
      <c r="E43" s="4"/>
      <c r="F43" s="11" t="s">
        <v>12</v>
      </c>
      <c r="G43" s="11" t="s">
        <v>36</v>
      </c>
      <c r="H43" s="6">
        <v>8</v>
      </c>
      <c r="I43" s="6">
        <v>2</v>
      </c>
      <c r="J43" s="6">
        <v>0</v>
      </c>
      <c r="K43" s="6">
        <v>10</v>
      </c>
      <c r="L43" s="35"/>
      <c r="M43" s="35"/>
    </row>
    <row r="44" spans="2:13" x14ac:dyDescent="0.35">
      <c r="B44" s="3">
        <v>45972</v>
      </c>
      <c r="C44" s="4">
        <v>0.29166666666666669</v>
      </c>
      <c r="D44" s="4">
        <v>0.70833333333333337</v>
      </c>
      <c r="E44" s="4"/>
      <c r="F44" s="11" t="s">
        <v>12</v>
      </c>
      <c r="G44" s="11" t="s">
        <v>17</v>
      </c>
      <c r="H44" s="6">
        <v>8</v>
      </c>
      <c r="I44" s="6">
        <v>2</v>
      </c>
      <c r="J44" s="6">
        <v>0</v>
      </c>
      <c r="K44" s="6">
        <v>10</v>
      </c>
      <c r="L44" s="35" t="s">
        <v>51</v>
      </c>
      <c r="M44" s="35"/>
    </row>
    <row r="45" spans="2:13" ht="14.5" customHeight="1" x14ac:dyDescent="0.35">
      <c r="B45" s="3">
        <v>45972</v>
      </c>
      <c r="C45" s="4">
        <v>0.29166666666666669</v>
      </c>
      <c r="D45" s="4">
        <v>0.70833333333333337</v>
      </c>
      <c r="E45" s="4"/>
      <c r="F45" s="11" t="s">
        <v>12</v>
      </c>
      <c r="G45" s="11" t="s">
        <v>13</v>
      </c>
      <c r="H45" s="6">
        <v>8</v>
      </c>
      <c r="I45" s="6">
        <v>2</v>
      </c>
      <c r="J45" s="6">
        <v>0</v>
      </c>
      <c r="K45" s="6">
        <v>10</v>
      </c>
      <c r="L45" s="35"/>
      <c r="M45" s="35" t="s">
        <v>46</v>
      </c>
    </row>
    <row r="46" spans="2:13" x14ac:dyDescent="0.35">
      <c r="B46" s="3">
        <v>45972</v>
      </c>
      <c r="C46" s="4">
        <v>0.29166666666666669</v>
      </c>
      <c r="D46" s="4">
        <v>0.70833333333333337</v>
      </c>
      <c r="E46" s="4"/>
      <c r="F46" s="11" t="s">
        <v>12</v>
      </c>
      <c r="G46" s="11" t="s">
        <v>33</v>
      </c>
      <c r="H46" s="6">
        <v>8</v>
      </c>
      <c r="I46" s="6">
        <v>2</v>
      </c>
      <c r="J46" s="6">
        <v>0</v>
      </c>
      <c r="K46" s="6">
        <v>10</v>
      </c>
      <c r="L46" s="35"/>
      <c r="M46" s="35"/>
    </row>
    <row r="47" spans="2:13" ht="14.5" customHeight="1" x14ac:dyDescent="0.35">
      <c r="B47" s="3">
        <v>45972</v>
      </c>
      <c r="C47" s="4">
        <v>0.29166666666666669</v>
      </c>
      <c r="D47" s="4">
        <v>0.70833333333333337</v>
      </c>
      <c r="E47" s="4"/>
      <c r="F47" s="11" t="s">
        <v>12</v>
      </c>
      <c r="G47" s="11" t="s">
        <v>16</v>
      </c>
      <c r="H47" s="6">
        <v>8</v>
      </c>
      <c r="I47" s="6">
        <v>2</v>
      </c>
      <c r="J47" s="6">
        <v>0</v>
      </c>
      <c r="K47" s="6">
        <v>10</v>
      </c>
      <c r="L47" s="35" t="s">
        <v>50</v>
      </c>
      <c r="M47" s="35"/>
    </row>
    <row r="48" spans="2:13" ht="14.5" customHeight="1" x14ac:dyDescent="0.35">
      <c r="B48" s="3">
        <v>45972</v>
      </c>
      <c r="C48" s="4">
        <v>0.29166666666666669</v>
      </c>
      <c r="D48" s="4">
        <v>0.70833333333333337</v>
      </c>
      <c r="E48" s="4"/>
      <c r="F48" s="11" t="s">
        <v>12</v>
      </c>
      <c r="G48" s="11" t="s">
        <v>15</v>
      </c>
      <c r="H48" s="6">
        <v>8</v>
      </c>
      <c r="I48" s="6">
        <v>2</v>
      </c>
      <c r="J48" s="6">
        <v>0</v>
      </c>
      <c r="K48" s="6">
        <v>10</v>
      </c>
      <c r="L48" s="35"/>
    </row>
    <row r="49" spans="2:12" x14ac:dyDescent="0.35">
      <c r="B49" s="3">
        <v>45972</v>
      </c>
      <c r="C49" s="4">
        <v>0.29166666666666669</v>
      </c>
      <c r="D49" s="4">
        <v>0.70833333333333337</v>
      </c>
      <c r="E49" s="4"/>
      <c r="F49" s="11" t="s">
        <v>12</v>
      </c>
      <c r="G49" s="11" t="s">
        <v>36</v>
      </c>
      <c r="H49" s="6">
        <v>8</v>
      </c>
      <c r="I49" s="6">
        <v>2</v>
      </c>
      <c r="J49" s="6">
        <v>0</v>
      </c>
      <c r="K49" s="6">
        <v>10</v>
      </c>
      <c r="L49" s="35"/>
    </row>
    <row r="50" spans="2:12" x14ac:dyDescent="0.35">
      <c r="B50" s="3">
        <v>45972</v>
      </c>
      <c r="C50" s="4">
        <v>0.29166666666666669</v>
      </c>
      <c r="D50" s="4">
        <v>0.70833333333333337</v>
      </c>
      <c r="G50" s="11" t="s">
        <v>34</v>
      </c>
      <c r="H50" s="6">
        <v>8</v>
      </c>
      <c r="I50" s="6">
        <v>2</v>
      </c>
      <c r="J50" s="6">
        <v>0</v>
      </c>
      <c r="K50" s="6">
        <v>10</v>
      </c>
      <c r="L50" s="35"/>
    </row>
    <row r="51" spans="2:12" x14ac:dyDescent="0.35">
      <c r="B51" s="3">
        <v>45972</v>
      </c>
      <c r="C51" s="4">
        <v>0.29166666666666669</v>
      </c>
      <c r="D51" s="4">
        <v>0.70833333333333337</v>
      </c>
      <c r="G51" s="11" t="s">
        <v>37</v>
      </c>
      <c r="H51" s="6">
        <v>8</v>
      </c>
      <c r="I51" s="6">
        <v>2</v>
      </c>
      <c r="J51" s="6">
        <v>0</v>
      </c>
      <c r="K51" s="6">
        <v>10</v>
      </c>
      <c r="L51" s="35"/>
    </row>
    <row r="52" spans="2:12" x14ac:dyDescent="0.35">
      <c r="B52" s="3">
        <v>45972</v>
      </c>
      <c r="C52" s="4">
        <v>0.29166666666666669</v>
      </c>
      <c r="D52" s="4">
        <v>0.54166666666666663</v>
      </c>
      <c r="G52" s="11" t="s">
        <v>38</v>
      </c>
      <c r="H52" s="6">
        <v>5.9999999999999982</v>
      </c>
      <c r="I52" s="6">
        <v>0</v>
      </c>
      <c r="J52" s="6">
        <v>0</v>
      </c>
      <c r="K52" s="6">
        <v>5.9999999999999982</v>
      </c>
      <c r="L52" s="35" t="s">
        <v>47</v>
      </c>
    </row>
    <row r="53" spans="2:12" x14ac:dyDescent="0.35">
      <c r="B53" s="3">
        <v>45972</v>
      </c>
      <c r="C53" s="4">
        <v>0.29166666666666669</v>
      </c>
      <c r="D53" s="4">
        <v>0.54166666666666663</v>
      </c>
      <c r="G53" s="11" t="s">
        <v>38</v>
      </c>
      <c r="H53" s="6">
        <v>5.9999999999999982</v>
      </c>
      <c r="I53" s="6">
        <v>0</v>
      </c>
      <c r="J53" s="6">
        <v>0</v>
      </c>
      <c r="K53" s="6">
        <v>5.9999999999999982</v>
      </c>
      <c r="L53" s="35"/>
    </row>
    <row r="54" spans="2:12" x14ac:dyDescent="0.35">
      <c r="B54" s="3">
        <v>45973</v>
      </c>
      <c r="C54" s="4">
        <v>0.29166666666666669</v>
      </c>
      <c r="D54" s="4">
        <v>0.70833333333333337</v>
      </c>
      <c r="E54" s="4"/>
      <c r="F54" s="11" t="s">
        <v>12</v>
      </c>
      <c r="G54" s="11" t="s">
        <v>17</v>
      </c>
      <c r="H54" s="6">
        <v>8</v>
      </c>
      <c r="I54" s="6">
        <v>2</v>
      </c>
      <c r="J54" s="6">
        <v>0</v>
      </c>
      <c r="K54" s="6">
        <v>10</v>
      </c>
      <c r="L54" s="35" t="s">
        <v>52</v>
      </c>
    </row>
    <row r="55" spans="2:12" x14ac:dyDescent="0.35">
      <c r="B55" s="3">
        <v>45973</v>
      </c>
      <c r="C55" s="4">
        <v>0.29166666666666669</v>
      </c>
      <c r="D55" s="4">
        <v>0.70833333333333337</v>
      </c>
      <c r="E55" s="4"/>
      <c r="F55" s="11" t="s">
        <v>12</v>
      </c>
      <c r="G55" s="11" t="s">
        <v>13</v>
      </c>
      <c r="H55" s="6">
        <v>8</v>
      </c>
      <c r="I55" s="6">
        <v>2</v>
      </c>
      <c r="J55" s="6">
        <v>0</v>
      </c>
      <c r="K55" s="6">
        <v>10</v>
      </c>
      <c r="L55" s="35"/>
    </row>
    <row r="56" spans="2:12" x14ac:dyDescent="0.35">
      <c r="B56" s="3">
        <v>45973</v>
      </c>
      <c r="C56" s="4">
        <v>0.29166666666666669</v>
      </c>
      <c r="D56" s="4">
        <v>0.70833333333333337</v>
      </c>
      <c r="E56" s="4"/>
      <c r="F56" s="11" t="s">
        <v>12</v>
      </c>
      <c r="G56" s="11" t="s">
        <v>33</v>
      </c>
      <c r="H56" s="6">
        <v>8</v>
      </c>
      <c r="I56" s="6">
        <v>2</v>
      </c>
      <c r="J56" s="6">
        <v>0</v>
      </c>
      <c r="K56" s="6">
        <v>10</v>
      </c>
      <c r="L56" s="35"/>
    </row>
    <row r="57" spans="2:12" x14ac:dyDescent="0.35">
      <c r="B57" s="3">
        <v>45973</v>
      </c>
      <c r="C57" s="4">
        <v>0.29166666666666669</v>
      </c>
      <c r="D57" s="4">
        <v>0.70833333333333337</v>
      </c>
      <c r="E57" s="4"/>
      <c r="F57" s="11" t="s">
        <v>12</v>
      </c>
      <c r="G57" s="11" t="s">
        <v>16</v>
      </c>
      <c r="H57" s="6">
        <v>8</v>
      </c>
      <c r="I57" s="6">
        <v>2</v>
      </c>
      <c r="J57" s="6">
        <v>0</v>
      </c>
      <c r="K57" s="6">
        <v>10</v>
      </c>
      <c r="L57" s="35"/>
    </row>
    <row r="58" spans="2:12" x14ac:dyDescent="0.35">
      <c r="B58" s="3">
        <v>45973</v>
      </c>
      <c r="C58" s="4">
        <v>0.29166666666666669</v>
      </c>
      <c r="D58" s="4">
        <v>0.70833333333333337</v>
      </c>
      <c r="E58" s="4"/>
      <c r="F58" s="11" t="s">
        <v>12</v>
      </c>
      <c r="G58" s="11" t="s">
        <v>15</v>
      </c>
      <c r="H58" s="6">
        <v>8</v>
      </c>
      <c r="I58" s="6">
        <v>2</v>
      </c>
      <c r="J58" s="6">
        <v>0</v>
      </c>
      <c r="K58" s="6">
        <v>10</v>
      </c>
      <c r="L58" s="35"/>
    </row>
    <row r="59" spans="2:12" x14ac:dyDescent="0.35">
      <c r="B59" s="3">
        <v>45973</v>
      </c>
      <c r="C59" s="4">
        <v>0.29166666666666669</v>
      </c>
      <c r="D59" s="4">
        <v>0.70833333333333337</v>
      </c>
      <c r="G59" s="11" t="s">
        <v>34</v>
      </c>
      <c r="H59" s="6">
        <v>8</v>
      </c>
      <c r="I59" s="6">
        <v>2</v>
      </c>
      <c r="J59" s="6">
        <v>0</v>
      </c>
      <c r="K59" s="6">
        <v>10</v>
      </c>
      <c r="L59" s="35"/>
    </row>
    <row r="60" spans="2:12" x14ac:dyDescent="0.35">
      <c r="B60" s="3">
        <v>45974</v>
      </c>
      <c r="C60" s="4">
        <v>0.29166666666666669</v>
      </c>
      <c r="D60" s="4">
        <v>0.70833333333333337</v>
      </c>
      <c r="E60" s="4"/>
      <c r="F60" s="11" t="s">
        <v>12</v>
      </c>
      <c r="G60" s="11" t="s">
        <v>17</v>
      </c>
      <c r="H60" s="6">
        <v>8</v>
      </c>
      <c r="I60" s="6">
        <v>2</v>
      </c>
      <c r="J60" s="6">
        <v>0</v>
      </c>
      <c r="K60" s="6">
        <v>10</v>
      </c>
      <c r="L60" s="35" t="s">
        <v>53</v>
      </c>
    </row>
    <row r="61" spans="2:12" x14ac:dyDescent="0.35">
      <c r="B61" s="3">
        <v>45974</v>
      </c>
      <c r="C61" s="4">
        <v>0.29166666666666669</v>
      </c>
      <c r="D61" s="4">
        <v>0.70833333333333337</v>
      </c>
      <c r="E61" s="4"/>
      <c r="F61" s="11" t="s">
        <v>12</v>
      </c>
      <c r="G61" s="11" t="s">
        <v>13</v>
      </c>
      <c r="H61" s="6">
        <v>8</v>
      </c>
      <c r="I61" s="6">
        <v>2</v>
      </c>
      <c r="J61" s="6">
        <v>0</v>
      </c>
      <c r="K61" s="6">
        <v>10</v>
      </c>
      <c r="L61" s="35"/>
    </row>
    <row r="62" spans="2:12" x14ac:dyDescent="0.35">
      <c r="B62" s="3">
        <v>45974</v>
      </c>
      <c r="C62" s="4">
        <v>0.29166666666666669</v>
      </c>
      <c r="D62" s="4">
        <v>0.70833333333333337</v>
      </c>
      <c r="E62" s="4"/>
      <c r="F62" s="11" t="s">
        <v>12</v>
      </c>
      <c r="G62" s="11" t="s">
        <v>33</v>
      </c>
      <c r="H62" s="6">
        <v>8</v>
      </c>
      <c r="I62" s="6">
        <v>2</v>
      </c>
      <c r="J62" s="6">
        <v>0</v>
      </c>
      <c r="K62" s="6">
        <v>10</v>
      </c>
      <c r="L62" s="35"/>
    </row>
    <row r="63" spans="2:12" x14ac:dyDescent="0.35">
      <c r="B63" s="3">
        <v>45974</v>
      </c>
      <c r="C63" s="4">
        <v>0.29166666666666669</v>
      </c>
      <c r="D63" s="4">
        <v>0.70833333333333337</v>
      </c>
      <c r="E63" s="4"/>
      <c r="F63" s="11" t="s">
        <v>12</v>
      </c>
      <c r="G63" s="11" t="s">
        <v>16</v>
      </c>
      <c r="H63" s="6">
        <v>8</v>
      </c>
      <c r="I63" s="6">
        <v>2</v>
      </c>
      <c r="J63" s="6">
        <v>0</v>
      </c>
      <c r="K63" s="6">
        <v>10</v>
      </c>
      <c r="L63" s="35"/>
    </row>
    <row r="64" spans="2:12" x14ac:dyDescent="0.35">
      <c r="B64" s="3">
        <v>45974</v>
      </c>
      <c r="C64" s="4">
        <v>0.29166666666666669</v>
      </c>
      <c r="D64" s="4">
        <v>0.70833333333333337</v>
      </c>
      <c r="E64" s="4"/>
      <c r="F64" s="11" t="s">
        <v>12</v>
      </c>
      <c r="G64" s="11" t="s">
        <v>15</v>
      </c>
      <c r="H64" s="6">
        <v>8</v>
      </c>
      <c r="I64" s="6">
        <v>2</v>
      </c>
      <c r="J64" s="6">
        <v>0</v>
      </c>
      <c r="K64" s="6">
        <v>10</v>
      </c>
      <c r="L64" s="35"/>
    </row>
    <row r="65" spans="1:12" x14ac:dyDescent="0.35">
      <c r="B65" s="3">
        <v>45974</v>
      </c>
      <c r="C65" s="4">
        <v>0.29166666666666669</v>
      </c>
      <c r="D65" s="4">
        <v>0.70833333333333337</v>
      </c>
      <c r="G65" s="11" t="s">
        <v>34</v>
      </c>
      <c r="H65" s="6">
        <v>8</v>
      </c>
      <c r="I65" s="6">
        <v>2</v>
      </c>
      <c r="J65" s="6">
        <v>0</v>
      </c>
      <c r="K65" s="6">
        <v>10</v>
      </c>
      <c r="L65" s="35"/>
    </row>
    <row r="66" spans="1:12" x14ac:dyDescent="0.35">
      <c r="B66" s="3">
        <v>45975</v>
      </c>
      <c r="C66" s="4">
        <v>0.29166666666666669</v>
      </c>
      <c r="D66" s="4">
        <v>0.70833333333333337</v>
      </c>
      <c r="E66" s="4"/>
      <c r="F66" s="11" t="s">
        <v>12</v>
      </c>
      <c r="G66" s="11" t="s">
        <v>17</v>
      </c>
      <c r="H66" s="6">
        <v>8</v>
      </c>
      <c r="I66" s="6">
        <v>2</v>
      </c>
      <c r="J66" s="6">
        <v>0</v>
      </c>
      <c r="K66" s="6">
        <v>10</v>
      </c>
      <c r="L66" s="35" t="s">
        <v>54</v>
      </c>
    </row>
    <row r="67" spans="1:12" x14ac:dyDescent="0.35">
      <c r="B67" s="3">
        <v>45975</v>
      </c>
      <c r="C67" s="4">
        <v>0.29166666666666669</v>
      </c>
      <c r="D67" s="4">
        <v>0.70833333333333337</v>
      </c>
      <c r="E67" s="4"/>
      <c r="F67" s="11" t="s">
        <v>12</v>
      </c>
      <c r="G67" s="11" t="s">
        <v>13</v>
      </c>
      <c r="H67" s="6">
        <v>8</v>
      </c>
      <c r="I67" s="6">
        <v>2</v>
      </c>
      <c r="J67" s="6">
        <v>0</v>
      </c>
      <c r="K67" s="6">
        <v>10</v>
      </c>
      <c r="L67" s="35"/>
    </row>
    <row r="68" spans="1:12" x14ac:dyDescent="0.35">
      <c r="B68" s="3">
        <v>45976</v>
      </c>
      <c r="C68" s="4">
        <v>0.29166666666666669</v>
      </c>
      <c r="D68" s="4">
        <v>0.54166666666666663</v>
      </c>
      <c r="E68" s="4"/>
      <c r="F68" s="11" t="s">
        <v>12</v>
      </c>
      <c r="G68" s="11" t="s">
        <v>17</v>
      </c>
      <c r="H68" s="6">
        <v>0</v>
      </c>
      <c r="I68" s="6">
        <v>2</v>
      </c>
      <c r="J68" s="6">
        <v>5</v>
      </c>
      <c r="K68" s="6">
        <v>7</v>
      </c>
      <c r="L68" s="35" t="s">
        <v>55</v>
      </c>
    </row>
    <row r="69" spans="1:12" x14ac:dyDescent="0.35">
      <c r="B69" s="22">
        <v>45976</v>
      </c>
      <c r="C69" s="23">
        <v>0.29166666666666669</v>
      </c>
      <c r="D69" s="23">
        <v>0.54166666666666663</v>
      </c>
      <c r="E69" s="23"/>
      <c r="F69" s="24" t="s">
        <v>12</v>
      </c>
      <c r="G69" s="24" t="s">
        <v>33</v>
      </c>
      <c r="H69" s="25">
        <v>0</v>
      </c>
      <c r="I69" s="25">
        <v>2</v>
      </c>
      <c r="J69" s="25">
        <v>5</v>
      </c>
      <c r="K69" s="25">
        <v>7</v>
      </c>
      <c r="L69" s="35"/>
    </row>
    <row r="70" spans="1:12" x14ac:dyDescent="0.35">
      <c r="A70" s="40"/>
      <c r="B70" s="3">
        <v>45996</v>
      </c>
      <c r="C70" s="4">
        <v>0.29166666666666669</v>
      </c>
      <c r="D70" s="4">
        <v>0.6875</v>
      </c>
      <c r="E70" s="4">
        <v>2.0833333333333332E-2</v>
      </c>
      <c r="G70" s="27" t="s">
        <v>16</v>
      </c>
      <c r="H70" s="6">
        <v>8</v>
      </c>
      <c r="I70" s="6">
        <v>1</v>
      </c>
      <c r="J70" s="6">
        <v>0</v>
      </c>
      <c r="K70" s="6">
        <v>9</v>
      </c>
      <c r="L70" s="10"/>
    </row>
    <row r="71" spans="1:12" x14ac:dyDescent="0.35">
      <c r="A71" s="40"/>
      <c r="B71" s="3">
        <v>45996</v>
      </c>
      <c r="C71" s="4">
        <v>0.29166666666666669</v>
      </c>
      <c r="D71" s="4">
        <v>0.6875</v>
      </c>
      <c r="E71" s="4">
        <v>2.0833333333333332E-2</v>
      </c>
      <c r="G71" s="27" t="s">
        <v>59</v>
      </c>
      <c r="H71" s="6">
        <v>8</v>
      </c>
      <c r="I71" s="6">
        <v>1</v>
      </c>
      <c r="J71" s="6">
        <v>0</v>
      </c>
      <c r="K71" s="6">
        <v>9</v>
      </c>
      <c r="L71" s="10"/>
    </row>
    <row r="72" spans="1:12" x14ac:dyDescent="0.35">
      <c r="A72" s="40"/>
      <c r="B72" s="3">
        <v>45999</v>
      </c>
      <c r="C72" s="4">
        <v>0.29166666666666669</v>
      </c>
      <c r="D72" s="4">
        <v>0.64583333333333337</v>
      </c>
      <c r="G72" s="27" t="s">
        <v>16</v>
      </c>
      <c r="H72" s="6">
        <v>8</v>
      </c>
      <c r="I72" s="6">
        <v>0.5</v>
      </c>
      <c r="J72" s="6">
        <v>0</v>
      </c>
      <c r="K72" s="6">
        <v>8.5</v>
      </c>
      <c r="L72" s="10"/>
    </row>
    <row r="73" spans="1:12" x14ac:dyDescent="0.35">
      <c r="A73" s="40"/>
      <c r="B73" s="3">
        <v>45999</v>
      </c>
      <c r="C73" s="4">
        <v>0.29166666666666669</v>
      </c>
      <c r="D73" s="4">
        <v>0.64583333333333337</v>
      </c>
      <c r="G73" s="27" t="s">
        <v>59</v>
      </c>
      <c r="H73" s="6">
        <v>8</v>
      </c>
      <c r="I73" s="6">
        <v>0.5</v>
      </c>
      <c r="J73" s="6">
        <v>0</v>
      </c>
      <c r="K73" s="6">
        <v>8.5</v>
      </c>
      <c r="L73" s="10"/>
    </row>
    <row r="74" spans="1:12" x14ac:dyDescent="0.35">
      <c r="A74" s="41"/>
      <c r="B74" s="3">
        <v>46008</v>
      </c>
      <c r="C74" s="4">
        <v>0.29166666666666669</v>
      </c>
      <c r="D74" s="4">
        <v>0.72916666666666663</v>
      </c>
      <c r="E74" s="4"/>
      <c r="F74" s="27"/>
      <c r="G74" s="27" t="s">
        <v>16</v>
      </c>
      <c r="H74" s="6">
        <v>8</v>
      </c>
      <c r="I74" s="6">
        <v>2</v>
      </c>
      <c r="J74" s="6">
        <v>0.49999999999999822</v>
      </c>
      <c r="K74" s="6">
        <v>10.499999999999998</v>
      </c>
    </row>
    <row r="75" spans="1:12" x14ac:dyDescent="0.35">
      <c r="A75" s="41"/>
      <c r="B75" s="3">
        <v>46008</v>
      </c>
      <c r="C75" s="4">
        <v>0.29166666666666669</v>
      </c>
      <c r="D75" s="4">
        <v>0.72916666666666663</v>
      </c>
      <c r="E75" s="4"/>
      <c r="F75" s="27"/>
      <c r="G75" s="27" t="s">
        <v>60</v>
      </c>
      <c r="H75" s="6">
        <v>8</v>
      </c>
      <c r="I75" s="6">
        <v>2</v>
      </c>
      <c r="J75" s="6">
        <v>0.49999999999999822</v>
      </c>
      <c r="K75" s="6">
        <v>10.499999999999998</v>
      </c>
    </row>
    <row r="76" spans="1:12" x14ac:dyDescent="0.35">
      <c r="A76" s="41"/>
      <c r="B76" s="3">
        <v>46008</v>
      </c>
      <c r="C76" s="4">
        <v>0.6875</v>
      </c>
      <c r="D76" s="4">
        <v>0.72916666666666663</v>
      </c>
      <c r="E76" s="4">
        <v>2.0833333333333332E-2</v>
      </c>
      <c r="F76" s="27"/>
      <c r="G76" s="27" t="s">
        <v>37</v>
      </c>
      <c r="H76" s="6">
        <v>0.49999999999999911</v>
      </c>
      <c r="I76" s="6">
        <v>0</v>
      </c>
      <c r="J76" s="6">
        <v>0</v>
      </c>
      <c r="K76" s="6">
        <v>0.49999999999999911</v>
      </c>
    </row>
    <row r="77" spans="1:12" x14ac:dyDescent="0.35">
      <c r="A77" s="40"/>
      <c r="B77" s="3">
        <v>46009</v>
      </c>
      <c r="C77" s="4">
        <v>0.25</v>
      </c>
      <c r="D77" s="4">
        <v>0.47916666666666669</v>
      </c>
      <c r="E77" s="4"/>
      <c r="F77" s="27"/>
      <c r="G77" s="27" t="s">
        <v>16</v>
      </c>
      <c r="H77" s="6">
        <v>5.5</v>
      </c>
      <c r="I77" s="6">
        <v>0</v>
      </c>
      <c r="J77" s="6">
        <v>0</v>
      </c>
      <c r="K77" s="6">
        <v>5.5</v>
      </c>
    </row>
    <row r="78" spans="1:12" x14ac:dyDescent="0.35">
      <c r="A78" s="40"/>
      <c r="B78" s="3">
        <v>46009</v>
      </c>
      <c r="C78" s="4">
        <v>0.29166666666666669</v>
      </c>
      <c r="D78" s="4">
        <v>0.70833333333333337</v>
      </c>
      <c r="E78" s="4"/>
      <c r="F78" s="27"/>
      <c r="G78" s="27" t="s">
        <v>60</v>
      </c>
      <c r="H78" s="6">
        <v>8</v>
      </c>
      <c r="I78" s="6">
        <v>2</v>
      </c>
      <c r="J78" s="6">
        <v>0</v>
      </c>
      <c r="K78" s="6">
        <v>10</v>
      </c>
    </row>
    <row r="79" spans="1:12" x14ac:dyDescent="0.35">
      <c r="A79" s="41"/>
      <c r="B79" s="3">
        <v>46010</v>
      </c>
      <c r="C79" s="4">
        <v>0.29166666666666669</v>
      </c>
      <c r="D79" s="4">
        <v>0.66666666666666663</v>
      </c>
      <c r="E79" s="4"/>
      <c r="F79" s="27"/>
      <c r="G79" s="27" t="s">
        <v>13</v>
      </c>
      <c r="H79" s="6">
        <v>8</v>
      </c>
      <c r="I79" s="6">
        <v>0.99999999999999822</v>
      </c>
      <c r="J79" s="6">
        <v>0</v>
      </c>
      <c r="K79" s="6">
        <v>8.9999999999999982</v>
      </c>
    </row>
    <row r="80" spans="1:12" x14ac:dyDescent="0.35">
      <c r="A80" s="41"/>
      <c r="B80" s="3">
        <v>46010</v>
      </c>
      <c r="C80" s="4">
        <v>0.29166666666666669</v>
      </c>
      <c r="D80" s="4">
        <v>0.70833333333333337</v>
      </c>
      <c r="E80" s="4"/>
      <c r="F80" s="27"/>
      <c r="G80" s="27" t="s">
        <v>60</v>
      </c>
      <c r="H80" s="6">
        <v>8</v>
      </c>
      <c r="I80" s="6">
        <v>2</v>
      </c>
      <c r="J80" s="6">
        <v>0</v>
      </c>
      <c r="K80" s="6">
        <v>10</v>
      </c>
    </row>
    <row r="81" spans="1:11" x14ac:dyDescent="0.35">
      <c r="A81" s="41"/>
      <c r="B81" s="3">
        <v>46010</v>
      </c>
      <c r="C81" s="4">
        <v>0.29166666666666669</v>
      </c>
      <c r="D81" s="4">
        <v>0.70833333333333337</v>
      </c>
      <c r="E81" s="4"/>
      <c r="F81" s="27"/>
      <c r="G81" s="27" t="s">
        <v>34</v>
      </c>
      <c r="H81" s="6">
        <v>8</v>
      </c>
      <c r="I81" s="6">
        <v>2</v>
      </c>
      <c r="J81" s="6">
        <v>0</v>
      </c>
      <c r="K81" s="6">
        <v>10</v>
      </c>
    </row>
    <row r="82" spans="1:11" x14ac:dyDescent="0.35">
      <c r="A82" s="41"/>
      <c r="B82" s="3">
        <v>46010</v>
      </c>
      <c r="C82" s="4">
        <v>0.29166666666666669</v>
      </c>
      <c r="D82" s="4">
        <v>0.70833333333333337</v>
      </c>
      <c r="E82" s="4"/>
      <c r="F82" s="27"/>
      <c r="G82" s="27" t="s">
        <v>61</v>
      </c>
      <c r="H82" s="6">
        <v>8</v>
      </c>
      <c r="I82" s="6">
        <v>2</v>
      </c>
      <c r="J82" s="6">
        <v>0</v>
      </c>
      <c r="K82" s="6">
        <v>10</v>
      </c>
    </row>
    <row r="83" spans="1:11" x14ac:dyDescent="0.35">
      <c r="A83" s="41"/>
      <c r="B83" s="3">
        <v>46010</v>
      </c>
      <c r="C83" s="4">
        <v>0.64583333333333337</v>
      </c>
      <c r="D83" s="4">
        <v>0.70833333333333337</v>
      </c>
      <c r="E83" s="4"/>
      <c r="F83" s="27"/>
      <c r="G83" s="27" t="s">
        <v>37</v>
      </c>
      <c r="H83" s="6">
        <v>1.5</v>
      </c>
      <c r="I83" s="6">
        <v>0</v>
      </c>
      <c r="J83" s="6">
        <v>0</v>
      </c>
      <c r="K83" s="6">
        <v>1.5</v>
      </c>
    </row>
    <row r="84" spans="1:11" x14ac:dyDescent="0.35">
      <c r="A84" s="41"/>
      <c r="B84" s="3">
        <v>46010</v>
      </c>
      <c r="C84" s="4">
        <v>0.64583333333333337</v>
      </c>
      <c r="D84" s="4">
        <v>0.70833333333333337</v>
      </c>
      <c r="E84" s="4"/>
      <c r="F84" s="27"/>
      <c r="G84" s="27" t="s">
        <v>62</v>
      </c>
      <c r="H84" s="6">
        <v>1.5</v>
      </c>
      <c r="I84" s="6">
        <v>0</v>
      </c>
      <c r="J84" s="6">
        <v>0</v>
      </c>
      <c r="K84" s="6">
        <v>1.5</v>
      </c>
    </row>
    <row r="85" spans="1:11" x14ac:dyDescent="0.35">
      <c r="A85" s="41"/>
      <c r="B85" s="3">
        <v>46010</v>
      </c>
      <c r="C85" s="4">
        <v>0.64583333333333337</v>
      </c>
      <c r="D85" s="4">
        <v>0.70833333333333337</v>
      </c>
      <c r="E85" s="4"/>
      <c r="F85" s="27"/>
      <c r="G85" s="27" t="s">
        <v>59</v>
      </c>
      <c r="H85" s="6">
        <v>1.5</v>
      </c>
      <c r="I85" s="6">
        <v>0</v>
      </c>
      <c r="J85" s="6">
        <v>0</v>
      </c>
      <c r="K85" s="6">
        <v>1.5</v>
      </c>
    </row>
    <row r="86" spans="1:11" x14ac:dyDescent="0.35">
      <c r="A86" s="41"/>
      <c r="B86" s="3">
        <v>46010</v>
      </c>
      <c r="C86" s="4">
        <v>0.64583333333333337</v>
      </c>
      <c r="D86" s="4">
        <v>0.70833333333333337</v>
      </c>
      <c r="E86" s="4"/>
      <c r="F86" s="27"/>
      <c r="G86" s="27" t="s">
        <v>63</v>
      </c>
      <c r="H86" s="6">
        <v>1.5</v>
      </c>
      <c r="I86" s="6">
        <v>0</v>
      </c>
      <c r="J86" s="6">
        <v>0</v>
      </c>
      <c r="K86" s="6">
        <v>1.5</v>
      </c>
    </row>
    <row r="87" spans="1:11" x14ac:dyDescent="0.35">
      <c r="A87" s="41"/>
      <c r="B87" s="3">
        <v>46010</v>
      </c>
      <c r="C87" s="4">
        <v>0.64583333333333337</v>
      </c>
      <c r="D87" s="4">
        <v>0.66666666666666663</v>
      </c>
      <c r="E87" s="4"/>
      <c r="F87" s="27"/>
      <c r="G87" s="27" t="s">
        <v>64</v>
      </c>
      <c r="H87" s="6">
        <v>0.49999999999999822</v>
      </c>
      <c r="I87" s="6">
        <v>0</v>
      </c>
      <c r="J87" s="6">
        <v>0</v>
      </c>
      <c r="K87" s="6">
        <v>0.49999999999999822</v>
      </c>
    </row>
    <row r="88" spans="1:11" x14ac:dyDescent="0.35">
      <c r="A88" s="41"/>
      <c r="B88" s="3">
        <v>46011</v>
      </c>
      <c r="C88" s="4">
        <v>0.29166666666666669</v>
      </c>
      <c r="D88" s="4">
        <v>0.58333333333333337</v>
      </c>
      <c r="E88" s="4"/>
      <c r="F88" s="27"/>
      <c r="G88" s="27" t="s">
        <v>13</v>
      </c>
      <c r="H88" s="6">
        <v>0</v>
      </c>
      <c r="I88" s="6">
        <v>2</v>
      </c>
      <c r="J88" s="6">
        <v>5</v>
      </c>
      <c r="K88" s="6">
        <v>7</v>
      </c>
    </row>
    <row r="89" spans="1:11" x14ac:dyDescent="0.35">
      <c r="A89" s="41"/>
      <c r="B89" s="3">
        <v>46011</v>
      </c>
      <c r="C89" s="4">
        <v>0.29166666666666669</v>
      </c>
      <c r="D89" s="4">
        <v>0.58333333333333337</v>
      </c>
      <c r="E89" s="4"/>
      <c r="F89" s="27"/>
      <c r="G89" s="27" t="s">
        <v>60</v>
      </c>
      <c r="H89" s="6">
        <v>0</v>
      </c>
      <c r="I89" s="6">
        <v>2</v>
      </c>
      <c r="J89" s="6">
        <v>5</v>
      </c>
      <c r="K89" s="6">
        <v>7</v>
      </c>
    </row>
    <row r="90" spans="1:11" x14ac:dyDescent="0.35">
      <c r="A90" s="41"/>
      <c r="B90" s="3">
        <v>46011</v>
      </c>
      <c r="C90" s="4">
        <v>0.29166666666666669</v>
      </c>
      <c r="D90" s="4">
        <v>0.58333333333333337</v>
      </c>
      <c r="E90" s="4"/>
      <c r="F90" s="27"/>
      <c r="G90" s="27" t="s">
        <v>34</v>
      </c>
      <c r="H90" s="6">
        <v>0</v>
      </c>
      <c r="I90" s="6">
        <v>2</v>
      </c>
      <c r="J90" s="6">
        <v>5</v>
      </c>
      <c r="K90" s="6">
        <v>7</v>
      </c>
    </row>
    <row r="91" spans="1:11" x14ac:dyDescent="0.35">
      <c r="A91" s="42"/>
      <c r="B91" s="22">
        <v>46011</v>
      </c>
      <c r="C91" s="23">
        <v>0.29166666666666669</v>
      </c>
      <c r="D91" s="23">
        <v>0.58333333333333337</v>
      </c>
      <c r="E91" s="23"/>
      <c r="F91" s="24"/>
      <c r="G91" s="24" t="s">
        <v>61</v>
      </c>
      <c r="H91" s="25">
        <v>0</v>
      </c>
      <c r="I91" s="25">
        <v>2</v>
      </c>
      <c r="J91" s="25">
        <v>5</v>
      </c>
      <c r="K91" s="25">
        <v>7</v>
      </c>
    </row>
    <row r="92" spans="1:11" x14ac:dyDescent="0.35">
      <c r="A92" s="41"/>
      <c r="B92" s="3">
        <v>46013</v>
      </c>
      <c r="C92" s="4">
        <v>0.29166666666666669</v>
      </c>
      <c r="D92" s="4">
        <v>0.70833333333333337</v>
      </c>
      <c r="E92" s="4"/>
      <c r="F92" s="27"/>
      <c r="G92" s="27" t="s">
        <v>64</v>
      </c>
      <c r="H92" s="6">
        <v>8</v>
      </c>
      <c r="I92" s="6">
        <v>2</v>
      </c>
      <c r="J92" s="6">
        <v>0</v>
      </c>
      <c r="K92" s="6">
        <v>10</v>
      </c>
    </row>
    <row r="93" spans="1:11" x14ac:dyDescent="0.35">
      <c r="A93" s="41"/>
      <c r="B93" s="3">
        <v>46013</v>
      </c>
      <c r="C93" s="4">
        <v>0.29166666666666669</v>
      </c>
      <c r="D93" s="4">
        <v>0.70833333333333337</v>
      </c>
      <c r="E93" s="4"/>
      <c r="F93" s="27"/>
      <c r="G93" s="27" t="s">
        <v>13</v>
      </c>
      <c r="H93" s="6">
        <v>8</v>
      </c>
      <c r="I93" s="6">
        <v>2</v>
      </c>
      <c r="J93" s="6">
        <v>0</v>
      </c>
      <c r="K93" s="6">
        <v>10</v>
      </c>
    </row>
    <row r="94" spans="1:11" x14ac:dyDescent="0.35">
      <c r="A94" s="41"/>
      <c r="B94" s="3">
        <v>46013</v>
      </c>
      <c r="C94" s="4">
        <v>0.29166666666666669</v>
      </c>
      <c r="D94" s="4">
        <v>0.70833333333333337</v>
      </c>
      <c r="E94" s="4"/>
      <c r="F94" s="27"/>
      <c r="G94" s="27" t="s">
        <v>65</v>
      </c>
      <c r="H94" s="6">
        <v>8</v>
      </c>
      <c r="I94" s="6">
        <v>2</v>
      </c>
      <c r="J94" s="6">
        <v>0</v>
      </c>
      <c r="K94" s="6">
        <v>10</v>
      </c>
    </row>
    <row r="95" spans="1:11" x14ac:dyDescent="0.35">
      <c r="A95" s="41"/>
      <c r="B95" s="3">
        <v>46013</v>
      </c>
      <c r="C95" s="4">
        <v>0.29166666666666669</v>
      </c>
      <c r="D95" s="4">
        <v>0.70833333333333337</v>
      </c>
      <c r="E95" s="4"/>
      <c r="F95" s="27"/>
      <c r="G95" s="27" t="s">
        <v>34</v>
      </c>
      <c r="H95" s="6">
        <v>8</v>
      </c>
      <c r="I95" s="6">
        <v>2</v>
      </c>
      <c r="J95" s="6">
        <v>0</v>
      </c>
      <c r="K95" s="6">
        <v>10</v>
      </c>
    </row>
    <row r="100" spans="8:11" x14ac:dyDescent="0.35">
      <c r="H100">
        <f>(SUM(H2:H99))*70</f>
        <v>38955</v>
      </c>
      <c r="I100">
        <f>(SUM(I2:I99))*70*1.5</f>
        <v>15960</v>
      </c>
      <c r="J100">
        <f>(SUM(J2:J99))*70*2</f>
        <v>11130</v>
      </c>
      <c r="K100">
        <f>SUM(H100:J100)</f>
        <v>66045</v>
      </c>
    </row>
  </sheetData>
  <mergeCells count="23">
    <mergeCell ref="A74:A76"/>
    <mergeCell ref="A79:A87"/>
    <mergeCell ref="A88:A91"/>
    <mergeCell ref="A92:A95"/>
    <mergeCell ref="L29:L30"/>
    <mergeCell ref="L24:L28"/>
    <mergeCell ref="L31:L37"/>
    <mergeCell ref="M38:M44"/>
    <mergeCell ref="M45:M47"/>
    <mergeCell ref="L38:L40"/>
    <mergeCell ref="L41:L43"/>
    <mergeCell ref="L44:L46"/>
    <mergeCell ref="L2:L4"/>
    <mergeCell ref="L5:L9"/>
    <mergeCell ref="L10:L13"/>
    <mergeCell ref="L14:L18"/>
    <mergeCell ref="L19:L23"/>
    <mergeCell ref="L68:L69"/>
    <mergeCell ref="L47:L51"/>
    <mergeCell ref="L54:L59"/>
    <mergeCell ref="L60:L65"/>
    <mergeCell ref="L66:L67"/>
    <mergeCell ref="L52:L5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67F5E-228B-4A3B-B2B6-35401FCF86D0}">
  <dimension ref="A1:M98"/>
  <sheetViews>
    <sheetView topLeftCell="A69" workbookViewId="0">
      <selection activeCell="A21" sqref="A21:I82"/>
    </sheetView>
  </sheetViews>
  <sheetFormatPr defaultRowHeight="14.5" x14ac:dyDescent="0.35"/>
  <cols>
    <col min="1" max="1" width="27.26953125" bestFit="1" customWidth="1"/>
    <col min="4" max="4" width="18.08984375" customWidth="1"/>
    <col min="5" max="5" width="11.453125" bestFit="1" customWidth="1"/>
    <col min="6" max="6" width="10.81640625" customWidth="1"/>
    <col min="7" max="7" width="9.54296875" customWidth="1"/>
    <col min="8" max="8" width="10" customWidth="1"/>
  </cols>
  <sheetData>
    <row r="1" spans="1:11" x14ac:dyDescent="0.35">
      <c r="A1" s="39" t="s">
        <v>56</v>
      </c>
      <c r="B1" s="39"/>
      <c r="C1" s="39"/>
      <c r="D1" s="39"/>
      <c r="E1" s="39"/>
      <c r="F1" s="39"/>
      <c r="G1" s="39"/>
      <c r="H1" s="39"/>
      <c r="I1" s="39"/>
      <c r="J1" s="34"/>
      <c r="K1" s="34"/>
    </row>
    <row r="2" spans="1:11" x14ac:dyDescent="0.35">
      <c r="A2" s="2" t="s">
        <v>0</v>
      </c>
      <c r="B2" s="1" t="s">
        <v>3</v>
      </c>
      <c r="C2" s="1" t="s">
        <v>1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</row>
    <row r="3" spans="1:11" x14ac:dyDescent="0.35">
      <c r="A3" s="3">
        <v>45962</v>
      </c>
      <c r="B3" s="4">
        <v>0.29166666666666669</v>
      </c>
      <c r="C3" s="4">
        <v>0.66666666666666663</v>
      </c>
      <c r="D3" s="26" t="s">
        <v>16</v>
      </c>
      <c r="E3" s="6">
        <v>0</v>
      </c>
      <c r="F3" s="6">
        <v>2</v>
      </c>
      <c r="G3" s="6">
        <f>H3-F3</f>
        <v>6.9999999999999982</v>
      </c>
      <c r="H3" s="6">
        <f>(C3-B3)*24</f>
        <v>8.9999999999999982</v>
      </c>
    </row>
    <row r="4" spans="1:11" x14ac:dyDescent="0.35">
      <c r="A4" s="3">
        <v>45962</v>
      </c>
      <c r="B4" s="4">
        <v>0.29166666666666669</v>
      </c>
      <c r="C4" s="4">
        <v>0.66666666666666663</v>
      </c>
      <c r="D4" s="26" t="s">
        <v>17</v>
      </c>
      <c r="E4" s="6">
        <v>0</v>
      </c>
      <c r="F4" s="6">
        <v>2</v>
      </c>
      <c r="G4" s="6">
        <f t="shared" ref="G4:G7" si="0">H4-F4</f>
        <v>6.9999999999999982</v>
      </c>
      <c r="H4" s="6">
        <f t="shared" ref="H4:H14" si="1">(C4-B4)*24</f>
        <v>8.9999999999999982</v>
      </c>
    </row>
    <row r="5" spans="1:11" x14ac:dyDescent="0.35">
      <c r="A5" s="3">
        <v>45962</v>
      </c>
      <c r="B5" s="4">
        <v>0.29166666666666669</v>
      </c>
      <c r="C5" s="4">
        <v>0.66666666666666663</v>
      </c>
      <c r="D5" s="26" t="s">
        <v>13</v>
      </c>
      <c r="E5" s="6">
        <v>0</v>
      </c>
      <c r="F5" s="6">
        <v>2</v>
      </c>
      <c r="G5" s="6">
        <f t="shared" si="0"/>
        <v>6.9999999999999982</v>
      </c>
      <c r="H5" s="6">
        <f t="shared" si="1"/>
        <v>8.9999999999999982</v>
      </c>
    </row>
    <row r="6" spans="1:11" x14ac:dyDescent="0.35">
      <c r="A6" s="3">
        <v>45962</v>
      </c>
      <c r="B6" s="4">
        <v>0.29166666666666669</v>
      </c>
      <c r="C6" s="4">
        <v>0.66666666666666663</v>
      </c>
      <c r="D6" s="26" t="s">
        <v>14</v>
      </c>
      <c r="E6" s="6">
        <v>0</v>
      </c>
      <c r="F6" s="6">
        <v>2</v>
      </c>
      <c r="G6" s="6">
        <f t="shared" si="0"/>
        <v>6.9999999999999982</v>
      </c>
      <c r="H6" s="6">
        <f t="shared" si="1"/>
        <v>8.9999999999999982</v>
      </c>
    </row>
    <row r="7" spans="1:11" x14ac:dyDescent="0.35">
      <c r="A7" s="3">
        <v>45962</v>
      </c>
      <c r="B7" s="4">
        <v>0.29166666666666669</v>
      </c>
      <c r="C7" s="4">
        <v>0.66666666666666663</v>
      </c>
      <c r="D7" s="26" t="s">
        <v>15</v>
      </c>
      <c r="E7" s="6">
        <v>0</v>
      </c>
      <c r="F7" s="6">
        <v>2</v>
      </c>
      <c r="G7" s="6">
        <f t="shared" si="0"/>
        <v>6.9999999999999982</v>
      </c>
      <c r="H7" s="6">
        <f t="shared" si="1"/>
        <v>8.9999999999999982</v>
      </c>
    </row>
    <row r="8" spans="1:11" x14ac:dyDescent="0.35">
      <c r="A8" s="28">
        <v>45969</v>
      </c>
      <c r="B8" s="29">
        <v>0.33333333333333331</v>
      </c>
      <c r="C8" s="29">
        <v>0.54166666666666663</v>
      </c>
      <c r="D8" s="30" t="s">
        <v>17</v>
      </c>
      <c r="E8" s="31">
        <v>0</v>
      </c>
      <c r="F8" s="31">
        <v>2</v>
      </c>
      <c r="G8" s="31">
        <v>3</v>
      </c>
      <c r="H8" s="6">
        <f t="shared" si="1"/>
        <v>5</v>
      </c>
    </row>
    <row r="9" spans="1:11" x14ac:dyDescent="0.35">
      <c r="A9" s="28">
        <v>45969</v>
      </c>
      <c r="B9" s="29">
        <v>0.33333333333333331</v>
      </c>
      <c r="C9" s="29">
        <v>0.54166666666666663</v>
      </c>
      <c r="D9" s="30" t="s">
        <v>13</v>
      </c>
      <c r="E9" s="31">
        <v>0</v>
      </c>
      <c r="F9" s="31">
        <v>2</v>
      </c>
      <c r="G9" s="31">
        <v>3</v>
      </c>
      <c r="H9" s="6">
        <f t="shared" si="1"/>
        <v>5</v>
      </c>
    </row>
    <row r="10" spans="1:11" x14ac:dyDescent="0.35">
      <c r="A10" s="28">
        <v>45969</v>
      </c>
      <c r="B10" s="29">
        <v>0.33333333333333331</v>
      </c>
      <c r="C10" s="29">
        <v>0.54166666666666663</v>
      </c>
      <c r="D10" s="30" t="s">
        <v>33</v>
      </c>
      <c r="E10" s="31">
        <v>0</v>
      </c>
      <c r="F10" s="31">
        <v>2</v>
      </c>
      <c r="G10" s="31">
        <v>4</v>
      </c>
      <c r="H10" s="6">
        <f t="shared" si="1"/>
        <v>5</v>
      </c>
    </row>
    <row r="11" spans="1:11" x14ac:dyDescent="0.35">
      <c r="A11" s="28">
        <v>45969</v>
      </c>
      <c r="B11" s="29">
        <v>0.33333333333333331</v>
      </c>
      <c r="C11" s="29">
        <v>0.54166666666666663</v>
      </c>
      <c r="D11" s="30" t="s">
        <v>14</v>
      </c>
      <c r="E11" s="31">
        <v>0</v>
      </c>
      <c r="F11" s="31">
        <v>2</v>
      </c>
      <c r="G11" s="31">
        <v>4</v>
      </c>
      <c r="H11" s="6">
        <f t="shared" si="1"/>
        <v>5</v>
      </c>
    </row>
    <row r="12" spans="1:11" x14ac:dyDescent="0.35">
      <c r="A12" s="28">
        <v>45969</v>
      </c>
      <c r="B12" s="29">
        <v>0.33333333333333331</v>
      </c>
      <c r="C12" s="29">
        <v>0.54166666666666663</v>
      </c>
      <c r="D12" s="30" t="s">
        <v>15</v>
      </c>
      <c r="E12" s="31">
        <v>0</v>
      </c>
      <c r="F12" s="31">
        <v>2</v>
      </c>
      <c r="G12" s="31">
        <v>4</v>
      </c>
      <c r="H12" s="6">
        <f t="shared" si="1"/>
        <v>5</v>
      </c>
    </row>
    <row r="13" spans="1:11" x14ac:dyDescent="0.35">
      <c r="A13" s="28">
        <v>45969</v>
      </c>
      <c r="B13" s="29">
        <v>0.33333333333333331</v>
      </c>
      <c r="C13" s="29">
        <v>0.54166666666666663</v>
      </c>
      <c r="D13" s="30" t="s">
        <v>34</v>
      </c>
      <c r="E13" s="31">
        <v>0</v>
      </c>
      <c r="F13" s="31">
        <v>2</v>
      </c>
      <c r="G13" s="31">
        <v>4</v>
      </c>
      <c r="H13" s="6">
        <f t="shared" si="1"/>
        <v>5</v>
      </c>
    </row>
    <row r="14" spans="1:11" x14ac:dyDescent="0.35">
      <c r="A14" s="28">
        <v>45969</v>
      </c>
      <c r="B14" s="29">
        <v>0.33333333333333331</v>
      </c>
      <c r="C14" s="29">
        <v>0.54166666666666663</v>
      </c>
      <c r="D14" s="30" t="s">
        <v>35</v>
      </c>
      <c r="E14" s="31">
        <v>0</v>
      </c>
      <c r="F14" s="31">
        <v>2</v>
      </c>
      <c r="G14" s="31">
        <v>4</v>
      </c>
      <c r="H14" s="6">
        <f t="shared" si="1"/>
        <v>5</v>
      </c>
    </row>
    <row r="17" spans="1:12" x14ac:dyDescent="0.35">
      <c r="F17" s="32">
        <f>SUM(F3:F14)</f>
        <v>24</v>
      </c>
      <c r="G17" s="32">
        <f>SUM(G3:G14)</f>
        <v>60.999999999999993</v>
      </c>
      <c r="H17" s="33"/>
      <c r="K17">
        <f>105-85</f>
        <v>20</v>
      </c>
      <c r="L17">
        <f>120-85</f>
        <v>35</v>
      </c>
    </row>
    <row r="18" spans="1:12" x14ac:dyDescent="0.35">
      <c r="F18">
        <f>(105-85)*F17</f>
        <v>480</v>
      </c>
      <c r="G18">
        <f>(120-85)*G17</f>
        <v>2134.9999999999995</v>
      </c>
      <c r="H18">
        <f>SUM(F18:G18)</f>
        <v>2614.9999999999995</v>
      </c>
    </row>
    <row r="21" spans="1:12" x14ac:dyDescent="0.35">
      <c r="A21" s="39" t="s">
        <v>57</v>
      </c>
      <c r="B21" s="39"/>
      <c r="C21" s="39"/>
      <c r="D21" s="39"/>
      <c r="E21" s="39"/>
      <c r="F21" s="39"/>
      <c r="G21" s="39"/>
      <c r="H21" s="39"/>
      <c r="I21" s="39"/>
      <c r="J21" s="34"/>
      <c r="K21" s="34"/>
    </row>
    <row r="22" spans="1:12" x14ac:dyDescent="0.35">
      <c r="A22" s="2" t="s">
        <v>0</v>
      </c>
      <c r="B22" s="1" t="s">
        <v>3</v>
      </c>
      <c r="C22" s="1" t="s">
        <v>1</v>
      </c>
      <c r="D22" s="1" t="s">
        <v>6</v>
      </c>
      <c r="E22" s="1" t="s">
        <v>7</v>
      </c>
      <c r="F22" s="1" t="s">
        <v>8</v>
      </c>
      <c r="G22" s="1" t="s">
        <v>9</v>
      </c>
      <c r="H22" s="1" t="s">
        <v>10</v>
      </c>
      <c r="I22" s="1" t="s">
        <v>11</v>
      </c>
    </row>
    <row r="23" spans="1:12" x14ac:dyDescent="0.35">
      <c r="A23" s="28">
        <v>45961</v>
      </c>
      <c r="B23" s="29">
        <v>0.29166666666666669</v>
      </c>
      <c r="C23" s="29">
        <v>0.66666666666666663</v>
      </c>
      <c r="D23" s="30" t="s">
        <v>13</v>
      </c>
      <c r="E23" s="6">
        <f t="shared" ref="E23:E76" si="2">IF(H23&gt;8,(8),(H23))</f>
        <v>8</v>
      </c>
      <c r="F23" s="6">
        <f t="shared" ref="F23:F76" si="3">H23-E23-G23</f>
        <v>0.99999999999999822</v>
      </c>
      <c r="G23" s="6">
        <f t="shared" ref="G23:G76" si="4">IF(H23&gt;10,(H23-10),(0))</f>
        <v>0</v>
      </c>
      <c r="H23" s="31">
        <f>(C23-B23)*24</f>
        <v>8.9999999999999982</v>
      </c>
    </row>
    <row r="24" spans="1:12" x14ac:dyDescent="0.35">
      <c r="A24" s="28">
        <v>45961</v>
      </c>
      <c r="B24" s="29">
        <v>0.29166666666666669</v>
      </c>
      <c r="C24" s="29">
        <v>0.75</v>
      </c>
      <c r="D24" s="30" t="s">
        <v>14</v>
      </c>
      <c r="E24" s="6">
        <f t="shared" si="2"/>
        <v>8</v>
      </c>
      <c r="F24" s="6">
        <f t="shared" si="3"/>
        <v>2</v>
      </c>
      <c r="G24" s="6">
        <f t="shared" si="4"/>
        <v>1</v>
      </c>
      <c r="H24" s="31">
        <f t="shared" ref="H24:H76" si="5">(C24-B24)*24</f>
        <v>11</v>
      </c>
    </row>
    <row r="25" spans="1:12" x14ac:dyDescent="0.35">
      <c r="A25" s="28">
        <v>45961</v>
      </c>
      <c r="B25" s="29">
        <v>0.29166666666666669</v>
      </c>
      <c r="C25" s="29">
        <v>0.75</v>
      </c>
      <c r="D25" s="30" t="s">
        <v>15</v>
      </c>
      <c r="E25" s="6">
        <f t="shared" si="2"/>
        <v>8</v>
      </c>
      <c r="F25" s="6">
        <f t="shared" si="3"/>
        <v>2</v>
      </c>
      <c r="G25" s="6">
        <f t="shared" si="4"/>
        <v>1</v>
      </c>
      <c r="H25" s="31">
        <f t="shared" si="5"/>
        <v>11</v>
      </c>
    </row>
    <row r="26" spans="1:12" x14ac:dyDescent="0.35">
      <c r="A26" s="28">
        <v>45965</v>
      </c>
      <c r="B26" s="29">
        <v>0.29166666666666669</v>
      </c>
      <c r="C26" s="29">
        <v>0.70833333333333337</v>
      </c>
      <c r="D26" s="30" t="s">
        <v>17</v>
      </c>
      <c r="E26" s="6">
        <f t="shared" si="2"/>
        <v>8</v>
      </c>
      <c r="F26" s="6">
        <f t="shared" si="3"/>
        <v>2</v>
      </c>
      <c r="G26" s="6">
        <f t="shared" si="4"/>
        <v>0</v>
      </c>
      <c r="H26" s="31">
        <f t="shared" si="5"/>
        <v>10</v>
      </c>
    </row>
    <row r="27" spans="1:12" x14ac:dyDescent="0.35">
      <c r="A27" s="28">
        <v>45965</v>
      </c>
      <c r="B27" s="29">
        <v>0.375</v>
      </c>
      <c r="C27" s="29">
        <v>0.70833333333333337</v>
      </c>
      <c r="D27" s="30" t="s">
        <v>13</v>
      </c>
      <c r="E27" s="6">
        <f t="shared" si="2"/>
        <v>8</v>
      </c>
      <c r="F27" s="6">
        <f t="shared" si="3"/>
        <v>0</v>
      </c>
      <c r="G27" s="6">
        <f t="shared" si="4"/>
        <v>0</v>
      </c>
      <c r="H27" s="31">
        <f t="shared" si="5"/>
        <v>8</v>
      </c>
    </row>
    <row r="28" spans="1:12" x14ac:dyDescent="0.35">
      <c r="A28" s="28">
        <v>45965</v>
      </c>
      <c r="B28" s="29">
        <v>0.29166666666666669</v>
      </c>
      <c r="C28" s="29">
        <v>0.70833333333333337</v>
      </c>
      <c r="D28" s="30" t="s">
        <v>14</v>
      </c>
      <c r="E28" s="6">
        <f t="shared" si="2"/>
        <v>8</v>
      </c>
      <c r="F28" s="6">
        <f t="shared" si="3"/>
        <v>2</v>
      </c>
      <c r="G28" s="6">
        <f t="shared" si="4"/>
        <v>0</v>
      </c>
      <c r="H28" s="31">
        <f t="shared" si="5"/>
        <v>10</v>
      </c>
    </row>
    <row r="29" spans="1:12" x14ac:dyDescent="0.35">
      <c r="A29" s="28">
        <v>45965</v>
      </c>
      <c r="B29" s="29">
        <v>0.29166666666666669</v>
      </c>
      <c r="C29" s="29">
        <v>0.70833333333333337</v>
      </c>
      <c r="D29" s="30" t="s">
        <v>16</v>
      </c>
      <c r="E29" s="6">
        <f t="shared" si="2"/>
        <v>8</v>
      </c>
      <c r="F29" s="6">
        <f t="shared" si="3"/>
        <v>2</v>
      </c>
      <c r="G29" s="6">
        <f t="shared" si="4"/>
        <v>0</v>
      </c>
      <c r="H29" s="31">
        <f t="shared" si="5"/>
        <v>10</v>
      </c>
    </row>
    <row r="30" spans="1:12" x14ac:dyDescent="0.35">
      <c r="A30" s="28">
        <v>45966</v>
      </c>
      <c r="B30" s="29">
        <v>0.29166666666666669</v>
      </c>
      <c r="C30" s="29">
        <v>0.70833333333333337</v>
      </c>
      <c r="D30" s="30" t="s">
        <v>17</v>
      </c>
      <c r="E30" s="6">
        <f t="shared" si="2"/>
        <v>8</v>
      </c>
      <c r="F30" s="6">
        <f t="shared" si="3"/>
        <v>2</v>
      </c>
      <c r="G30" s="6">
        <f t="shared" si="4"/>
        <v>0</v>
      </c>
      <c r="H30" s="31">
        <f t="shared" si="5"/>
        <v>10</v>
      </c>
    </row>
    <row r="31" spans="1:12" x14ac:dyDescent="0.35">
      <c r="A31" s="28">
        <v>45966</v>
      </c>
      <c r="B31" s="29">
        <v>0.54166666666666663</v>
      </c>
      <c r="C31" s="29">
        <v>0.70833333333333337</v>
      </c>
      <c r="D31" s="30" t="s">
        <v>13</v>
      </c>
      <c r="E31" s="6">
        <f t="shared" si="2"/>
        <v>4.0000000000000018</v>
      </c>
      <c r="F31" s="6">
        <f t="shared" si="3"/>
        <v>0</v>
      </c>
      <c r="G31" s="6">
        <f t="shared" si="4"/>
        <v>0</v>
      </c>
      <c r="H31" s="31">
        <f t="shared" si="5"/>
        <v>4.0000000000000018</v>
      </c>
    </row>
    <row r="32" spans="1:12" x14ac:dyDescent="0.35">
      <c r="A32" s="28">
        <v>45966</v>
      </c>
      <c r="B32" s="29">
        <v>0.29166666666666669</v>
      </c>
      <c r="C32" s="29">
        <v>0.70833333333333337</v>
      </c>
      <c r="D32" s="30" t="s">
        <v>14</v>
      </c>
      <c r="E32" s="6">
        <f t="shared" si="2"/>
        <v>8</v>
      </c>
      <c r="F32" s="6">
        <f t="shared" si="3"/>
        <v>2</v>
      </c>
      <c r="G32" s="6">
        <f t="shared" si="4"/>
        <v>0</v>
      </c>
      <c r="H32" s="31">
        <f t="shared" si="5"/>
        <v>10</v>
      </c>
    </row>
    <row r="33" spans="1:8" x14ac:dyDescent="0.35">
      <c r="A33" s="28">
        <v>45966</v>
      </c>
      <c r="B33" s="29">
        <v>0.29166666666666669</v>
      </c>
      <c r="C33" s="29">
        <v>0.70833333333333337</v>
      </c>
      <c r="D33" s="30" t="s">
        <v>16</v>
      </c>
      <c r="E33" s="6">
        <f t="shared" si="2"/>
        <v>8</v>
      </c>
      <c r="F33" s="6">
        <f t="shared" si="3"/>
        <v>2</v>
      </c>
      <c r="G33" s="6">
        <f t="shared" si="4"/>
        <v>0</v>
      </c>
      <c r="H33" s="31">
        <f t="shared" si="5"/>
        <v>10</v>
      </c>
    </row>
    <row r="34" spans="1:8" x14ac:dyDescent="0.35">
      <c r="A34" s="28">
        <v>45966</v>
      </c>
      <c r="B34" s="29">
        <v>0.29166666666666669</v>
      </c>
      <c r="C34" s="29">
        <v>0.70833333333333337</v>
      </c>
      <c r="D34" s="30" t="s">
        <v>15</v>
      </c>
      <c r="E34" s="6">
        <f t="shared" si="2"/>
        <v>8</v>
      </c>
      <c r="F34" s="6">
        <f t="shared" si="3"/>
        <v>2</v>
      </c>
      <c r="G34" s="6">
        <f t="shared" si="4"/>
        <v>0</v>
      </c>
      <c r="H34" s="31">
        <f t="shared" si="5"/>
        <v>10</v>
      </c>
    </row>
    <row r="35" spans="1:8" x14ac:dyDescent="0.35">
      <c r="A35" s="28">
        <v>45967</v>
      </c>
      <c r="B35" s="29">
        <v>0.29166666666666669</v>
      </c>
      <c r="C35" s="29">
        <v>0.70833333333333337</v>
      </c>
      <c r="D35" s="30" t="s">
        <v>17</v>
      </c>
      <c r="E35" s="6">
        <f t="shared" si="2"/>
        <v>8</v>
      </c>
      <c r="F35" s="6">
        <f t="shared" si="3"/>
        <v>2</v>
      </c>
      <c r="G35" s="6">
        <f t="shared" si="4"/>
        <v>0</v>
      </c>
      <c r="H35" s="31">
        <f t="shared" si="5"/>
        <v>10</v>
      </c>
    </row>
    <row r="36" spans="1:8" x14ac:dyDescent="0.35">
      <c r="A36" s="28">
        <v>45967</v>
      </c>
      <c r="B36" s="29">
        <v>0.29166666666666669</v>
      </c>
      <c r="C36" s="29">
        <v>0.70833333333333337</v>
      </c>
      <c r="D36" s="30" t="s">
        <v>13</v>
      </c>
      <c r="E36" s="6">
        <f t="shared" si="2"/>
        <v>8</v>
      </c>
      <c r="F36" s="6">
        <f t="shared" si="3"/>
        <v>2</v>
      </c>
      <c r="G36" s="6">
        <f t="shared" si="4"/>
        <v>0</v>
      </c>
      <c r="H36" s="31">
        <f t="shared" si="5"/>
        <v>10</v>
      </c>
    </row>
    <row r="37" spans="1:8" x14ac:dyDescent="0.35">
      <c r="A37" s="28">
        <v>45967</v>
      </c>
      <c r="B37" s="29">
        <v>0.29166666666666669</v>
      </c>
      <c r="C37" s="29">
        <v>0.70833333333333337</v>
      </c>
      <c r="D37" s="30" t="s">
        <v>14</v>
      </c>
      <c r="E37" s="6">
        <f t="shared" si="2"/>
        <v>8</v>
      </c>
      <c r="F37" s="6">
        <f t="shared" si="3"/>
        <v>2</v>
      </c>
      <c r="G37" s="6">
        <f t="shared" si="4"/>
        <v>0</v>
      </c>
      <c r="H37" s="31">
        <f t="shared" si="5"/>
        <v>10</v>
      </c>
    </row>
    <row r="38" spans="1:8" x14ac:dyDescent="0.35">
      <c r="A38" s="28">
        <v>45967</v>
      </c>
      <c r="B38" s="29">
        <v>0.29166666666666669</v>
      </c>
      <c r="C38" s="29">
        <v>0.70833333333333337</v>
      </c>
      <c r="D38" s="30" t="s">
        <v>16</v>
      </c>
      <c r="E38" s="6">
        <f t="shared" si="2"/>
        <v>8</v>
      </c>
      <c r="F38" s="6">
        <f t="shared" si="3"/>
        <v>2</v>
      </c>
      <c r="G38" s="6">
        <f t="shared" si="4"/>
        <v>0</v>
      </c>
      <c r="H38" s="31">
        <f t="shared" si="5"/>
        <v>10</v>
      </c>
    </row>
    <row r="39" spans="1:8" x14ac:dyDescent="0.35">
      <c r="A39" s="28">
        <v>45967</v>
      </c>
      <c r="B39" s="29">
        <v>0.29166666666666669</v>
      </c>
      <c r="C39" s="29">
        <v>0.70833333333333337</v>
      </c>
      <c r="D39" s="30" t="s">
        <v>15</v>
      </c>
      <c r="E39" s="6">
        <f t="shared" si="2"/>
        <v>8</v>
      </c>
      <c r="F39" s="6">
        <f t="shared" si="3"/>
        <v>2</v>
      </c>
      <c r="G39" s="6">
        <f t="shared" si="4"/>
        <v>0</v>
      </c>
      <c r="H39" s="31">
        <f t="shared" si="5"/>
        <v>10</v>
      </c>
    </row>
    <row r="40" spans="1:8" x14ac:dyDescent="0.35">
      <c r="A40" s="28">
        <v>45968</v>
      </c>
      <c r="B40" s="29">
        <v>0.29166666666666669</v>
      </c>
      <c r="C40" s="29">
        <v>0.6875</v>
      </c>
      <c r="D40" s="30" t="s">
        <v>17</v>
      </c>
      <c r="E40" s="6">
        <f t="shared" si="2"/>
        <v>8</v>
      </c>
      <c r="F40" s="6">
        <f t="shared" si="3"/>
        <v>1.5</v>
      </c>
      <c r="G40" s="6">
        <f t="shared" si="4"/>
        <v>0</v>
      </c>
      <c r="H40" s="31">
        <f t="shared" si="5"/>
        <v>9.5</v>
      </c>
    </row>
    <row r="41" spans="1:8" x14ac:dyDescent="0.35">
      <c r="A41" s="28">
        <v>45968</v>
      </c>
      <c r="B41" s="29">
        <v>0.3125</v>
      </c>
      <c r="C41" s="29">
        <v>0.70833333333333337</v>
      </c>
      <c r="D41" s="30" t="s">
        <v>13</v>
      </c>
      <c r="E41" s="6">
        <f t="shared" si="2"/>
        <v>8</v>
      </c>
      <c r="F41" s="6">
        <f t="shared" si="3"/>
        <v>1.5</v>
      </c>
      <c r="G41" s="6">
        <f t="shared" si="4"/>
        <v>0</v>
      </c>
      <c r="H41" s="31">
        <f t="shared" si="5"/>
        <v>9.5</v>
      </c>
    </row>
    <row r="42" spans="1:8" x14ac:dyDescent="0.35">
      <c r="A42" s="28">
        <v>45968</v>
      </c>
      <c r="B42" s="29">
        <v>0.29166666666666669</v>
      </c>
      <c r="C42" s="29">
        <v>0.70833333333333337</v>
      </c>
      <c r="D42" s="30" t="s">
        <v>14</v>
      </c>
      <c r="E42" s="6">
        <f t="shared" si="2"/>
        <v>8</v>
      </c>
      <c r="F42" s="6">
        <f t="shared" si="3"/>
        <v>2</v>
      </c>
      <c r="G42" s="6">
        <f t="shared" si="4"/>
        <v>0</v>
      </c>
      <c r="H42" s="31">
        <f t="shared" si="5"/>
        <v>10</v>
      </c>
    </row>
    <row r="43" spans="1:8" x14ac:dyDescent="0.35">
      <c r="A43" s="28">
        <v>45968</v>
      </c>
      <c r="B43" s="29">
        <v>0.29166666666666669</v>
      </c>
      <c r="C43" s="29">
        <v>0.70833333333333337</v>
      </c>
      <c r="D43" s="30" t="s">
        <v>16</v>
      </c>
      <c r="E43" s="6">
        <f t="shared" si="2"/>
        <v>8</v>
      </c>
      <c r="F43" s="6">
        <f t="shared" si="3"/>
        <v>2</v>
      </c>
      <c r="G43" s="6">
        <f t="shared" si="4"/>
        <v>0</v>
      </c>
      <c r="H43" s="31">
        <f t="shared" si="5"/>
        <v>10</v>
      </c>
    </row>
    <row r="44" spans="1:8" x14ac:dyDescent="0.35">
      <c r="A44" s="28">
        <v>45968</v>
      </c>
      <c r="B44" s="29">
        <v>0.29166666666666669</v>
      </c>
      <c r="C44" s="29">
        <v>0.70833333333333337</v>
      </c>
      <c r="D44" s="30" t="s">
        <v>15</v>
      </c>
      <c r="E44" s="6">
        <f t="shared" si="2"/>
        <v>8</v>
      </c>
      <c r="F44" s="6">
        <f t="shared" si="3"/>
        <v>2</v>
      </c>
      <c r="G44" s="6">
        <f t="shared" si="4"/>
        <v>0</v>
      </c>
      <c r="H44" s="31">
        <f t="shared" si="5"/>
        <v>10</v>
      </c>
    </row>
    <row r="45" spans="1:8" x14ac:dyDescent="0.35">
      <c r="A45" s="28">
        <v>45968</v>
      </c>
      <c r="B45" s="29">
        <v>0.29166666666666669</v>
      </c>
      <c r="C45" s="29">
        <v>0.625</v>
      </c>
      <c r="D45" s="30" t="s">
        <v>32</v>
      </c>
      <c r="E45" s="6">
        <f t="shared" si="2"/>
        <v>8</v>
      </c>
      <c r="F45" s="6">
        <f t="shared" si="3"/>
        <v>0</v>
      </c>
      <c r="G45" s="6">
        <f t="shared" si="4"/>
        <v>0</v>
      </c>
      <c r="H45" s="31">
        <f t="shared" si="5"/>
        <v>8</v>
      </c>
    </row>
    <row r="46" spans="1:8" x14ac:dyDescent="0.35">
      <c r="A46" s="28">
        <v>45968</v>
      </c>
      <c r="B46" s="29">
        <v>0.29166666666666669</v>
      </c>
      <c r="C46" s="29">
        <v>0.625</v>
      </c>
      <c r="D46" s="30" t="s">
        <v>32</v>
      </c>
      <c r="E46" s="6">
        <f t="shared" si="2"/>
        <v>8</v>
      </c>
      <c r="F46" s="6">
        <f t="shared" si="3"/>
        <v>0</v>
      </c>
      <c r="G46" s="6">
        <f t="shared" si="4"/>
        <v>0</v>
      </c>
      <c r="H46" s="31">
        <f t="shared" si="5"/>
        <v>8</v>
      </c>
    </row>
    <row r="47" spans="1:8" x14ac:dyDescent="0.35">
      <c r="A47" s="28">
        <v>45971</v>
      </c>
      <c r="B47" s="29">
        <v>0.29166666666666669</v>
      </c>
      <c r="C47" s="29">
        <v>0.70833333333333337</v>
      </c>
      <c r="D47" s="30" t="s">
        <v>17</v>
      </c>
      <c r="E47" s="6">
        <f t="shared" si="2"/>
        <v>8</v>
      </c>
      <c r="F47" s="6">
        <f t="shared" si="3"/>
        <v>2</v>
      </c>
      <c r="G47" s="6">
        <f t="shared" si="4"/>
        <v>0</v>
      </c>
      <c r="H47" s="31">
        <f t="shared" si="5"/>
        <v>10</v>
      </c>
    </row>
    <row r="48" spans="1:8" x14ac:dyDescent="0.35">
      <c r="A48" s="28">
        <v>45971</v>
      </c>
      <c r="B48" s="29">
        <v>0.29166666666666669</v>
      </c>
      <c r="C48" s="29">
        <v>0.70833333333333337</v>
      </c>
      <c r="D48" s="30" t="s">
        <v>13</v>
      </c>
      <c r="E48" s="6">
        <f t="shared" si="2"/>
        <v>8</v>
      </c>
      <c r="F48" s="6">
        <f t="shared" si="3"/>
        <v>2</v>
      </c>
      <c r="G48" s="6">
        <f t="shared" si="4"/>
        <v>0</v>
      </c>
      <c r="H48" s="31">
        <f t="shared" si="5"/>
        <v>10</v>
      </c>
    </row>
    <row r="49" spans="1:8" x14ac:dyDescent="0.35">
      <c r="A49" s="28">
        <v>45971</v>
      </c>
      <c r="B49" s="29">
        <v>0.29166666666666669</v>
      </c>
      <c r="C49" s="29">
        <v>0.70833333333333337</v>
      </c>
      <c r="D49" s="30" t="s">
        <v>33</v>
      </c>
      <c r="E49" s="6">
        <f t="shared" si="2"/>
        <v>8</v>
      </c>
      <c r="F49" s="6">
        <f t="shared" si="3"/>
        <v>2</v>
      </c>
      <c r="G49" s="6">
        <f t="shared" si="4"/>
        <v>0</v>
      </c>
      <c r="H49" s="31">
        <f t="shared" si="5"/>
        <v>10</v>
      </c>
    </row>
    <row r="50" spans="1:8" x14ac:dyDescent="0.35">
      <c r="A50" s="28">
        <v>45971</v>
      </c>
      <c r="B50" s="29">
        <v>0.29166666666666669</v>
      </c>
      <c r="C50" s="29">
        <v>0.70833333333333337</v>
      </c>
      <c r="D50" s="30" t="s">
        <v>16</v>
      </c>
      <c r="E50" s="6">
        <f t="shared" si="2"/>
        <v>8</v>
      </c>
      <c r="F50" s="6">
        <f t="shared" si="3"/>
        <v>2</v>
      </c>
      <c r="G50" s="6">
        <f t="shared" si="4"/>
        <v>0</v>
      </c>
      <c r="H50" s="31">
        <f t="shared" si="5"/>
        <v>10</v>
      </c>
    </row>
    <row r="51" spans="1:8" x14ac:dyDescent="0.35">
      <c r="A51" s="28">
        <v>45971</v>
      </c>
      <c r="B51" s="29">
        <v>0.29166666666666669</v>
      </c>
      <c r="C51" s="29">
        <v>0.70833333333333337</v>
      </c>
      <c r="D51" s="30" t="s">
        <v>15</v>
      </c>
      <c r="E51" s="6">
        <f t="shared" si="2"/>
        <v>8</v>
      </c>
      <c r="F51" s="6">
        <f t="shared" si="3"/>
        <v>2</v>
      </c>
      <c r="G51" s="6">
        <f t="shared" si="4"/>
        <v>0</v>
      </c>
      <c r="H51" s="31">
        <f t="shared" si="5"/>
        <v>10</v>
      </c>
    </row>
    <row r="52" spans="1:8" x14ac:dyDescent="0.35">
      <c r="A52" s="28">
        <v>45971</v>
      </c>
      <c r="B52" s="29">
        <v>0.29166666666666669</v>
      </c>
      <c r="C52" s="29">
        <v>0.70833333333333337</v>
      </c>
      <c r="D52" s="30" t="s">
        <v>36</v>
      </c>
      <c r="E52" s="6">
        <f t="shared" si="2"/>
        <v>8</v>
      </c>
      <c r="F52" s="6">
        <f t="shared" si="3"/>
        <v>2</v>
      </c>
      <c r="G52" s="6">
        <f t="shared" si="4"/>
        <v>0</v>
      </c>
      <c r="H52" s="31">
        <f t="shared" si="5"/>
        <v>10</v>
      </c>
    </row>
    <row r="53" spans="1:8" x14ac:dyDescent="0.35">
      <c r="A53" s="28">
        <v>45972</v>
      </c>
      <c r="B53" s="29">
        <v>0.29166666666666669</v>
      </c>
      <c r="C53" s="29">
        <v>0.70833333333333337</v>
      </c>
      <c r="D53" s="30" t="s">
        <v>17</v>
      </c>
      <c r="E53" s="6">
        <f t="shared" si="2"/>
        <v>8</v>
      </c>
      <c r="F53" s="6">
        <f t="shared" si="3"/>
        <v>2</v>
      </c>
      <c r="G53" s="6">
        <f t="shared" si="4"/>
        <v>0</v>
      </c>
      <c r="H53" s="31">
        <f t="shared" si="5"/>
        <v>10</v>
      </c>
    </row>
    <row r="54" spans="1:8" x14ac:dyDescent="0.35">
      <c r="A54" s="28">
        <v>45972</v>
      </c>
      <c r="B54" s="29">
        <v>0.29166666666666669</v>
      </c>
      <c r="C54" s="29">
        <v>0.70833333333333337</v>
      </c>
      <c r="D54" s="30" t="s">
        <v>13</v>
      </c>
      <c r="E54" s="6">
        <f t="shared" si="2"/>
        <v>8</v>
      </c>
      <c r="F54" s="6">
        <f t="shared" si="3"/>
        <v>2</v>
      </c>
      <c r="G54" s="6">
        <f t="shared" si="4"/>
        <v>0</v>
      </c>
      <c r="H54" s="31">
        <f t="shared" si="5"/>
        <v>10</v>
      </c>
    </row>
    <row r="55" spans="1:8" x14ac:dyDescent="0.35">
      <c r="A55" s="28">
        <v>45972</v>
      </c>
      <c r="B55" s="29">
        <v>0.29166666666666669</v>
      </c>
      <c r="C55" s="29">
        <v>0.70833333333333337</v>
      </c>
      <c r="D55" s="30" t="s">
        <v>33</v>
      </c>
      <c r="E55" s="6">
        <f t="shared" si="2"/>
        <v>8</v>
      </c>
      <c r="F55" s="6">
        <f t="shared" si="3"/>
        <v>2</v>
      </c>
      <c r="G55" s="6">
        <f t="shared" si="4"/>
        <v>0</v>
      </c>
      <c r="H55" s="31">
        <f t="shared" si="5"/>
        <v>10</v>
      </c>
    </row>
    <row r="56" spans="1:8" x14ac:dyDescent="0.35">
      <c r="A56" s="28">
        <v>45972</v>
      </c>
      <c r="B56" s="29">
        <v>0.29166666666666669</v>
      </c>
      <c r="C56" s="29">
        <v>0.70833333333333337</v>
      </c>
      <c r="D56" s="30" t="s">
        <v>16</v>
      </c>
      <c r="E56" s="6">
        <f t="shared" si="2"/>
        <v>8</v>
      </c>
      <c r="F56" s="6">
        <f t="shared" si="3"/>
        <v>2</v>
      </c>
      <c r="G56" s="6">
        <f t="shared" si="4"/>
        <v>0</v>
      </c>
      <c r="H56" s="31">
        <f t="shared" si="5"/>
        <v>10</v>
      </c>
    </row>
    <row r="57" spans="1:8" x14ac:dyDescent="0.35">
      <c r="A57" s="28">
        <v>45972</v>
      </c>
      <c r="B57" s="29">
        <v>0.29166666666666669</v>
      </c>
      <c r="C57" s="29">
        <v>0.70833333333333337</v>
      </c>
      <c r="D57" s="30" t="s">
        <v>15</v>
      </c>
      <c r="E57" s="6">
        <f t="shared" si="2"/>
        <v>8</v>
      </c>
      <c r="F57" s="6">
        <f t="shared" si="3"/>
        <v>2</v>
      </c>
      <c r="G57" s="6">
        <f t="shared" si="4"/>
        <v>0</v>
      </c>
      <c r="H57" s="31">
        <f t="shared" si="5"/>
        <v>10</v>
      </c>
    </row>
    <row r="58" spans="1:8" x14ac:dyDescent="0.35">
      <c r="A58" s="28">
        <v>45972</v>
      </c>
      <c r="B58" s="29">
        <v>0.29166666666666669</v>
      </c>
      <c r="C58" s="29">
        <v>0.70833333333333337</v>
      </c>
      <c r="D58" s="30" t="s">
        <v>36</v>
      </c>
      <c r="E58" s="6">
        <f t="shared" si="2"/>
        <v>8</v>
      </c>
      <c r="F58" s="6">
        <f t="shared" si="3"/>
        <v>2</v>
      </c>
      <c r="G58" s="6">
        <f t="shared" si="4"/>
        <v>0</v>
      </c>
      <c r="H58" s="31">
        <f t="shared" si="5"/>
        <v>10</v>
      </c>
    </row>
    <row r="59" spans="1:8" x14ac:dyDescent="0.35">
      <c r="A59" s="28">
        <v>45972</v>
      </c>
      <c r="B59" s="29">
        <v>0.29166666666666669</v>
      </c>
      <c r="C59" s="29">
        <v>0.70833333333333337</v>
      </c>
      <c r="D59" s="30" t="s">
        <v>34</v>
      </c>
      <c r="E59" s="6">
        <f t="shared" si="2"/>
        <v>8</v>
      </c>
      <c r="F59" s="6">
        <f t="shared" si="3"/>
        <v>2</v>
      </c>
      <c r="G59" s="6">
        <f t="shared" si="4"/>
        <v>0</v>
      </c>
      <c r="H59" s="31">
        <f t="shared" si="5"/>
        <v>10</v>
      </c>
    </row>
    <row r="60" spans="1:8" x14ac:dyDescent="0.35">
      <c r="A60" s="28">
        <v>45972</v>
      </c>
      <c r="B60" s="29">
        <v>0.29166666666666669</v>
      </c>
      <c r="C60" s="29">
        <v>0.70833333333333337</v>
      </c>
      <c r="D60" s="30" t="s">
        <v>37</v>
      </c>
      <c r="E60" s="6">
        <f t="shared" si="2"/>
        <v>8</v>
      </c>
      <c r="F60" s="6">
        <f t="shared" si="3"/>
        <v>2</v>
      </c>
      <c r="G60" s="6">
        <f t="shared" si="4"/>
        <v>0</v>
      </c>
      <c r="H60" s="31">
        <f t="shared" si="5"/>
        <v>10</v>
      </c>
    </row>
    <row r="61" spans="1:8" x14ac:dyDescent="0.35">
      <c r="A61" s="28">
        <v>45972</v>
      </c>
      <c r="B61" s="29">
        <v>0.29166666666666669</v>
      </c>
      <c r="C61" s="29">
        <v>0.54166666666666663</v>
      </c>
      <c r="D61" s="30" t="s">
        <v>38</v>
      </c>
      <c r="E61" s="6">
        <f t="shared" si="2"/>
        <v>5.9999999999999982</v>
      </c>
      <c r="F61" s="6">
        <f t="shared" si="3"/>
        <v>0</v>
      </c>
      <c r="G61" s="6">
        <f t="shared" si="4"/>
        <v>0</v>
      </c>
      <c r="H61" s="31">
        <f t="shared" si="5"/>
        <v>5.9999999999999982</v>
      </c>
    </row>
    <row r="62" spans="1:8" x14ac:dyDescent="0.35">
      <c r="A62" s="28">
        <v>45972</v>
      </c>
      <c r="B62" s="29">
        <v>0.29166666666666669</v>
      </c>
      <c r="C62" s="29">
        <v>0.54166666666666663</v>
      </c>
      <c r="D62" s="30" t="s">
        <v>38</v>
      </c>
      <c r="E62" s="6">
        <f t="shared" si="2"/>
        <v>5.9999999999999982</v>
      </c>
      <c r="F62" s="6">
        <f t="shared" si="3"/>
        <v>0</v>
      </c>
      <c r="G62" s="6">
        <f t="shared" si="4"/>
        <v>0</v>
      </c>
      <c r="H62" s="31">
        <f t="shared" si="5"/>
        <v>5.9999999999999982</v>
      </c>
    </row>
    <row r="63" spans="1:8" x14ac:dyDescent="0.35">
      <c r="A63" s="28">
        <v>45973</v>
      </c>
      <c r="B63" s="29">
        <v>0.29166666666666669</v>
      </c>
      <c r="C63" s="29">
        <v>0.70833333333333337</v>
      </c>
      <c r="D63" s="30" t="s">
        <v>17</v>
      </c>
      <c r="E63" s="6">
        <f t="shared" si="2"/>
        <v>8</v>
      </c>
      <c r="F63" s="6">
        <f t="shared" si="3"/>
        <v>2</v>
      </c>
      <c r="G63" s="6">
        <f t="shared" si="4"/>
        <v>0</v>
      </c>
      <c r="H63" s="31">
        <f t="shared" si="5"/>
        <v>10</v>
      </c>
    </row>
    <row r="64" spans="1:8" x14ac:dyDescent="0.35">
      <c r="A64" s="28">
        <v>45973</v>
      </c>
      <c r="B64" s="29">
        <v>0.29166666666666669</v>
      </c>
      <c r="C64" s="29">
        <v>0.70833333333333337</v>
      </c>
      <c r="D64" s="30" t="s">
        <v>13</v>
      </c>
      <c r="E64" s="6">
        <f t="shared" si="2"/>
        <v>8</v>
      </c>
      <c r="F64" s="6">
        <f t="shared" si="3"/>
        <v>2</v>
      </c>
      <c r="G64" s="6">
        <f t="shared" si="4"/>
        <v>0</v>
      </c>
      <c r="H64" s="31">
        <f t="shared" si="5"/>
        <v>10</v>
      </c>
    </row>
    <row r="65" spans="1:8" x14ac:dyDescent="0.35">
      <c r="A65" s="28">
        <v>45973</v>
      </c>
      <c r="B65" s="29">
        <v>0.29166666666666669</v>
      </c>
      <c r="C65" s="29">
        <v>0.70833333333333337</v>
      </c>
      <c r="D65" s="30" t="s">
        <v>33</v>
      </c>
      <c r="E65" s="6">
        <f t="shared" si="2"/>
        <v>8</v>
      </c>
      <c r="F65" s="6">
        <f t="shared" si="3"/>
        <v>2</v>
      </c>
      <c r="G65" s="6">
        <f t="shared" si="4"/>
        <v>0</v>
      </c>
      <c r="H65" s="31">
        <f t="shared" si="5"/>
        <v>10</v>
      </c>
    </row>
    <row r="66" spans="1:8" x14ac:dyDescent="0.35">
      <c r="A66" s="28">
        <v>45973</v>
      </c>
      <c r="B66" s="29">
        <v>0.29166666666666669</v>
      </c>
      <c r="C66" s="29">
        <v>0.70833333333333337</v>
      </c>
      <c r="D66" s="30" t="s">
        <v>16</v>
      </c>
      <c r="E66" s="6">
        <f t="shared" si="2"/>
        <v>8</v>
      </c>
      <c r="F66" s="6">
        <f t="shared" si="3"/>
        <v>2</v>
      </c>
      <c r="G66" s="6">
        <f t="shared" si="4"/>
        <v>0</v>
      </c>
      <c r="H66" s="31">
        <f t="shared" si="5"/>
        <v>10</v>
      </c>
    </row>
    <row r="67" spans="1:8" x14ac:dyDescent="0.35">
      <c r="A67" s="28">
        <v>45973</v>
      </c>
      <c r="B67" s="29">
        <v>0.29166666666666669</v>
      </c>
      <c r="C67" s="29">
        <v>0.70833333333333337</v>
      </c>
      <c r="D67" s="30" t="s">
        <v>15</v>
      </c>
      <c r="E67" s="6">
        <f t="shared" si="2"/>
        <v>8</v>
      </c>
      <c r="F67" s="6">
        <f t="shared" si="3"/>
        <v>2</v>
      </c>
      <c r="G67" s="6">
        <f t="shared" si="4"/>
        <v>0</v>
      </c>
      <c r="H67" s="31">
        <f t="shared" si="5"/>
        <v>10</v>
      </c>
    </row>
    <row r="68" spans="1:8" x14ac:dyDescent="0.35">
      <c r="A68" s="28">
        <v>45973</v>
      </c>
      <c r="B68" s="29">
        <v>0.29166666666666669</v>
      </c>
      <c r="C68" s="29">
        <v>0.70833333333333337</v>
      </c>
      <c r="D68" s="30" t="s">
        <v>34</v>
      </c>
      <c r="E68" s="6">
        <f t="shared" si="2"/>
        <v>8</v>
      </c>
      <c r="F68" s="6">
        <f t="shared" si="3"/>
        <v>2</v>
      </c>
      <c r="G68" s="6">
        <f t="shared" si="4"/>
        <v>0</v>
      </c>
      <c r="H68" s="31">
        <f t="shared" si="5"/>
        <v>10</v>
      </c>
    </row>
    <row r="69" spans="1:8" x14ac:dyDescent="0.35">
      <c r="A69" s="28">
        <v>45974</v>
      </c>
      <c r="B69" s="29">
        <v>0.29166666666666669</v>
      </c>
      <c r="C69" s="29">
        <v>0.70833333333333337</v>
      </c>
      <c r="D69" s="30" t="s">
        <v>17</v>
      </c>
      <c r="E69" s="6">
        <f t="shared" si="2"/>
        <v>8</v>
      </c>
      <c r="F69" s="6">
        <f t="shared" si="3"/>
        <v>2</v>
      </c>
      <c r="G69" s="6">
        <f t="shared" si="4"/>
        <v>0</v>
      </c>
      <c r="H69" s="31">
        <f t="shared" si="5"/>
        <v>10</v>
      </c>
    </row>
    <row r="70" spans="1:8" x14ac:dyDescent="0.35">
      <c r="A70" s="28">
        <v>45974</v>
      </c>
      <c r="B70" s="29">
        <v>0.29166666666666669</v>
      </c>
      <c r="C70" s="29">
        <v>0.70833333333333337</v>
      </c>
      <c r="D70" s="30" t="s">
        <v>13</v>
      </c>
      <c r="E70" s="6">
        <f t="shared" si="2"/>
        <v>8</v>
      </c>
      <c r="F70" s="6">
        <f t="shared" si="3"/>
        <v>2</v>
      </c>
      <c r="G70" s="6">
        <f t="shared" si="4"/>
        <v>0</v>
      </c>
      <c r="H70" s="31">
        <f t="shared" si="5"/>
        <v>10</v>
      </c>
    </row>
    <row r="71" spans="1:8" x14ac:dyDescent="0.35">
      <c r="A71" s="28">
        <v>45974</v>
      </c>
      <c r="B71" s="29">
        <v>0.29166666666666669</v>
      </c>
      <c r="C71" s="29">
        <v>0.70833333333333337</v>
      </c>
      <c r="D71" s="30" t="s">
        <v>33</v>
      </c>
      <c r="E71" s="6">
        <f t="shared" si="2"/>
        <v>8</v>
      </c>
      <c r="F71" s="6">
        <f t="shared" si="3"/>
        <v>2</v>
      </c>
      <c r="G71" s="6">
        <f t="shared" si="4"/>
        <v>0</v>
      </c>
      <c r="H71" s="31">
        <f t="shared" si="5"/>
        <v>10</v>
      </c>
    </row>
    <row r="72" spans="1:8" x14ac:dyDescent="0.35">
      <c r="A72" s="28">
        <v>45974</v>
      </c>
      <c r="B72" s="29">
        <v>0.29166666666666669</v>
      </c>
      <c r="C72" s="29">
        <v>0.70833333333333337</v>
      </c>
      <c r="D72" s="30" t="s">
        <v>16</v>
      </c>
      <c r="E72" s="6">
        <f t="shared" si="2"/>
        <v>8</v>
      </c>
      <c r="F72" s="6">
        <f t="shared" si="3"/>
        <v>2</v>
      </c>
      <c r="G72" s="6">
        <f t="shared" si="4"/>
        <v>0</v>
      </c>
      <c r="H72" s="31">
        <f t="shared" si="5"/>
        <v>10</v>
      </c>
    </row>
    <row r="73" spans="1:8" x14ac:dyDescent="0.35">
      <c r="A73" s="28">
        <v>45974</v>
      </c>
      <c r="B73" s="29">
        <v>0.29166666666666669</v>
      </c>
      <c r="C73" s="29">
        <v>0.70833333333333337</v>
      </c>
      <c r="D73" s="30" t="s">
        <v>15</v>
      </c>
      <c r="E73" s="6">
        <f t="shared" si="2"/>
        <v>8</v>
      </c>
      <c r="F73" s="6">
        <f t="shared" si="3"/>
        <v>2</v>
      </c>
      <c r="G73" s="6">
        <f t="shared" si="4"/>
        <v>0</v>
      </c>
      <c r="H73" s="31">
        <f t="shared" si="5"/>
        <v>10</v>
      </c>
    </row>
    <row r="74" spans="1:8" x14ac:dyDescent="0.35">
      <c r="A74" s="28">
        <v>45974</v>
      </c>
      <c r="B74" s="29">
        <v>0.29166666666666669</v>
      </c>
      <c r="C74" s="29">
        <v>0.70833333333333337</v>
      </c>
      <c r="D74" s="30" t="s">
        <v>34</v>
      </c>
      <c r="E74" s="6">
        <f t="shared" si="2"/>
        <v>8</v>
      </c>
      <c r="F74" s="6">
        <f t="shared" si="3"/>
        <v>2</v>
      </c>
      <c r="G74" s="6">
        <f t="shared" si="4"/>
        <v>0</v>
      </c>
      <c r="H74" s="31">
        <f t="shared" si="5"/>
        <v>10</v>
      </c>
    </row>
    <row r="75" spans="1:8" x14ac:dyDescent="0.35">
      <c r="A75" s="28">
        <v>45975</v>
      </c>
      <c r="B75" s="29">
        <v>0.29166666666666669</v>
      </c>
      <c r="C75" s="29">
        <v>0.70833333333333337</v>
      </c>
      <c r="D75" s="30" t="s">
        <v>17</v>
      </c>
      <c r="E75" s="6">
        <f t="shared" si="2"/>
        <v>8</v>
      </c>
      <c r="F75" s="6">
        <f t="shared" si="3"/>
        <v>2</v>
      </c>
      <c r="G75" s="6">
        <f t="shared" si="4"/>
        <v>0</v>
      </c>
      <c r="H75" s="31">
        <f t="shared" si="5"/>
        <v>10</v>
      </c>
    </row>
    <row r="76" spans="1:8" x14ac:dyDescent="0.35">
      <c r="A76" s="28">
        <v>45975</v>
      </c>
      <c r="B76" s="29">
        <v>0.29166666666666669</v>
      </c>
      <c r="C76" s="29">
        <v>0.70833333333333337</v>
      </c>
      <c r="D76" s="30" t="s">
        <v>13</v>
      </c>
      <c r="E76" s="6">
        <f t="shared" si="2"/>
        <v>8</v>
      </c>
      <c r="F76" s="6">
        <f t="shared" si="3"/>
        <v>2</v>
      </c>
      <c r="G76" s="6">
        <f t="shared" si="4"/>
        <v>0</v>
      </c>
      <c r="H76" s="31">
        <f t="shared" si="5"/>
        <v>10</v>
      </c>
    </row>
    <row r="80" spans="1:8" x14ac:dyDescent="0.35">
      <c r="F80" s="32">
        <f>SUM(F23:F76)</f>
        <v>94</v>
      </c>
      <c r="G80" s="32">
        <f>SUM(G23:G76)</f>
        <v>2</v>
      </c>
      <c r="H80" s="33"/>
    </row>
    <row r="82" spans="1:8" x14ac:dyDescent="0.35">
      <c r="F82">
        <f>(105-85)*F80</f>
        <v>1880</v>
      </c>
      <c r="G82">
        <f>(120-85)*G80</f>
        <v>70</v>
      </c>
      <c r="H82">
        <f>SUM(F82:G82)</f>
        <v>1950</v>
      </c>
    </row>
    <row r="86" spans="1:8" x14ac:dyDescent="0.35">
      <c r="A86" s="39" t="s">
        <v>58</v>
      </c>
      <c r="B86" s="39"/>
      <c r="C86" s="39"/>
      <c r="D86" s="39"/>
      <c r="E86" s="39"/>
      <c r="F86" s="39"/>
      <c r="G86" s="39"/>
      <c r="H86" s="39"/>
    </row>
    <row r="87" spans="1:8" x14ac:dyDescent="0.35">
      <c r="A87" s="28">
        <v>45965</v>
      </c>
      <c r="B87" s="29">
        <v>0.29166666666666669</v>
      </c>
      <c r="C87" s="29">
        <v>0.70833333333333337</v>
      </c>
      <c r="D87" s="30" t="s">
        <v>17</v>
      </c>
      <c r="E87" s="6">
        <f t="shared" ref="E87:E89" si="6">IF(H87&gt;8,(8),(H87))</f>
        <v>8</v>
      </c>
      <c r="F87" s="6">
        <f t="shared" ref="F87:F89" si="7">H87-E87-G87</f>
        <v>2</v>
      </c>
      <c r="G87" s="6">
        <f t="shared" ref="G87:G89" si="8">IF(H87&gt;10,(H87-10),(0))</f>
        <v>0</v>
      </c>
      <c r="H87" s="31">
        <f t="shared" ref="H87:H89" si="9">(C87-B87)*24</f>
        <v>10</v>
      </c>
    </row>
    <row r="88" spans="1:8" x14ac:dyDescent="0.35">
      <c r="A88" s="28">
        <v>45965</v>
      </c>
      <c r="B88" s="29">
        <v>0.29166666666666669</v>
      </c>
      <c r="C88" s="29">
        <v>0.70833333333333337</v>
      </c>
      <c r="D88" s="30" t="s">
        <v>16</v>
      </c>
      <c r="E88" s="6">
        <f t="shared" si="6"/>
        <v>8</v>
      </c>
      <c r="F88" s="6">
        <f t="shared" si="7"/>
        <v>2</v>
      </c>
      <c r="G88" s="6">
        <f t="shared" si="8"/>
        <v>0</v>
      </c>
      <c r="H88" s="31">
        <f t="shared" si="9"/>
        <v>10</v>
      </c>
    </row>
    <row r="89" spans="1:8" x14ac:dyDescent="0.35">
      <c r="A89" s="28">
        <v>45972</v>
      </c>
      <c r="B89" s="29">
        <v>0.29166666666666669</v>
      </c>
      <c r="C89" s="29">
        <v>0.70833333333333337</v>
      </c>
      <c r="D89" s="30" t="s">
        <v>33</v>
      </c>
      <c r="E89" s="6">
        <f t="shared" si="6"/>
        <v>8</v>
      </c>
      <c r="F89" s="6">
        <f t="shared" si="7"/>
        <v>2</v>
      </c>
      <c r="G89" s="6">
        <f t="shared" si="8"/>
        <v>0</v>
      </c>
      <c r="H89" s="31">
        <f t="shared" si="9"/>
        <v>10</v>
      </c>
    </row>
    <row r="93" spans="1:8" x14ac:dyDescent="0.35">
      <c r="E93" s="32">
        <f>SUM(E87)</f>
        <v>8</v>
      </c>
      <c r="F93" s="32">
        <f>SUM(F87)</f>
        <v>2</v>
      </c>
      <c r="G93" s="33"/>
      <c r="H93" s="33"/>
    </row>
    <row r="95" spans="1:8" x14ac:dyDescent="0.35">
      <c r="E95">
        <f>E93*85</f>
        <v>680</v>
      </c>
      <c r="F95">
        <f>F93*105</f>
        <v>210</v>
      </c>
      <c r="G95">
        <f>SUM(E95:F95)</f>
        <v>890</v>
      </c>
    </row>
    <row r="97" spans="7:13" x14ac:dyDescent="0.35">
      <c r="M97">
        <f>2615+1950+2670</f>
        <v>7235</v>
      </c>
    </row>
    <row r="98" spans="7:13" x14ac:dyDescent="0.35">
      <c r="G98">
        <f>1780+890</f>
        <v>2670</v>
      </c>
    </row>
  </sheetData>
  <mergeCells count="3">
    <mergeCell ref="A21:I21"/>
    <mergeCell ref="A1:I1"/>
    <mergeCell ref="A86:H8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EA1C-A5D5-4EE7-8FE3-2366D4F324B2}">
  <dimension ref="A1:I41"/>
  <sheetViews>
    <sheetView topLeftCell="A31" workbookViewId="0">
      <selection activeCell="J37" sqref="J37"/>
    </sheetView>
  </sheetViews>
  <sheetFormatPr defaultRowHeight="14.5" x14ac:dyDescent="0.35"/>
  <cols>
    <col min="1" max="1" width="27.26953125" bestFit="1" customWidth="1"/>
    <col min="4" max="4" width="26.08984375" customWidth="1"/>
  </cols>
  <sheetData>
    <row r="1" spans="1:9" x14ac:dyDescent="0.35">
      <c r="A1" s="39" t="s">
        <v>56</v>
      </c>
      <c r="B1" s="39"/>
      <c r="C1" s="39"/>
      <c r="D1" s="39"/>
      <c r="E1" s="39"/>
      <c r="F1" s="39"/>
      <c r="G1" s="39"/>
      <c r="H1" s="39"/>
      <c r="I1" s="39"/>
    </row>
    <row r="2" spans="1:9" x14ac:dyDescent="0.35">
      <c r="A2" s="2" t="s">
        <v>0</v>
      </c>
      <c r="B2" s="1" t="s">
        <v>3</v>
      </c>
      <c r="C2" s="1" t="s">
        <v>1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</row>
    <row r="3" spans="1:9" x14ac:dyDescent="0.35">
      <c r="A3" s="3">
        <v>46011</v>
      </c>
      <c r="B3" s="4">
        <v>0.29166666666666669</v>
      </c>
      <c r="C3" s="4">
        <v>0.58333333333333337</v>
      </c>
      <c r="D3" s="27" t="s">
        <v>13</v>
      </c>
      <c r="E3" s="6">
        <v>0</v>
      </c>
      <c r="F3" s="6">
        <v>2</v>
      </c>
      <c r="G3" s="6">
        <v>5</v>
      </c>
      <c r="H3" s="6">
        <v>7</v>
      </c>
    </row>
    <row r="4" spans="1:9" x14ac:dyDescent="0.35">
      <c r="A4" s="3">
        <v>46011</v>
      </c>
      <c r="B4" s="4">
        <v>0.29166666666666669</v>
      </c>
      <c r="C4" s="4">
        <v>0.58333333333333337</v>
      </c>
      <c r="D4" s="27" t="s">
        <v>60</v>
      </c>
      <c r="E4" s="6">
        <v>0</v>
      </c>
      <c r="F4" s="6">
        <v>2</v>
      </c>
      <c r="G4" s="6">
        <v>5</v>
      </c>
      <c r="H4" s="6">
        <v>7</v>
      </c>
    </row>
    <row r="5" spans="1:9" x14ac:dyDescent="0.35">
      <c r="A5" s="3">
        <v>46011</v>
      </c>
      <c r="B5" s="4">
        <v>0.29166666666666669</v>
      </c>
      <c r="C5" s="4">
        <v>0.58333333333333337</v>
      </c>
      <c r="D5" s="27" t="s">
        <v>34</v>
      </c>
      <c r="E5" s="6">
        <v>0</v>
      </c>
      <c r="F5" s="6">
        <v>2</v>
      </c>
      <c r="G5" s="6">
        <v>5</v>
      </c>
      <c r="H5" s="6">
        <v>7</v>
      </c>
    </row>
    <row r="6" spans="1:9" x14ac:dyDescent="0.35">
      <c r="A6" s="22">
        <v>46011</v>
      </c>
      <c r="B6" s="23">
        <v>0.29166666666666669</v>
      </c>
      <c r="C6" s="23">
        <v>0.58333333333333337</v>
      </c>
      <c r="D6" s="24" t="s">
        <v>61</v>
      </c>
      <c r="E6" s="25">
        <v>0</v>
      </c>
      <c r="F6" s="25">
        <v>2</v>
      </c>
      <c r="G6" s="25">
        <v>5</v>
      </c>
      <c r="H6" s="25">
        <v>7</v>
      </c>
    </row>
    <row r="9" spans="1:9" x14ac:dyDescent="0.35">
      <c r="F9" s="32">
        <f>SUM(F3:F6)</f>
        <v>8</v>
      </c>
      <c r="G9" s="32">
        <f>SUM(G3:G6)</f>
        <v>20</v>
      </c>
      <c r="H9" s="33"/>
    </row>
    <row r="10" spans="1:9" x14ac:dyDescent="0.35">
      <c r="F10">
        <f>(105-85)*F9</f>
        <v>160</v>
      </c>
      <c r="G10">
        <f>(120-85)*G9</f>
        <v>700</v>
      </c>
      <c r="H10">
        <f>SUM(F10:G10)</f>
        <v>860</v>
      </c>
    </row>
    <row r="12" spans="1:9" x14ac:dyDescent="0.35">
      <c r="A12" s="39" t="s">
        <v>57</v>
      </c>
      <c r="B12" s="39"/>
      <c r="C12" s="39"/>
      <c r="D12" s="39"/>
      <c r="E12" s="39"/>
      <c r="F12" s="39"/>
      <c r="G12" s="39"/>
      <c r="H12" s="39"/>
      <c r="I12" s="39"/>
    </row>
    <row r="13" spans="1:9" x14ac:dyDescent="0.35">
      <c r="A13" s="2" t="s">
        <v>0</v>
      </c>
      <c r="B13" s="1" t="s">
        <v>3</v>
      </c>
      <c r="C13" s="1" t="s">
        <v>1</v>
      </c>
      <c r="D13" s="1" t="s">
        <v>6</v>
      </c>
      <c r="E13" s="1" t="s">
        <v>7</v>
      </c>
      <c r="F13" s="1" t="s">
        <v>8</v>
      </c>
      <c r="G13" s="1" t="s">
        <v>9</v>
      </c>
      <c r="H13" s="1" t="s">
        <v>10</v>
      </c>
      <c r="I13" s="1" t="s">
        <v>11</v>
      </c>
    </row>
    <row r="14" spans="1:9" x14ac:dyDescent="0.35">
      <c r="A14" s="3">
        <v>45996</v>
      </c>
      <c r="B14" s="4">
        <v>0.29166666666666669</v>
      </c>
      <c r="C14" s="4">
        <v>0.6875</v>
      </c>
      <c r="D14" s="27" t="s">
        <v>16</v>
      </c>
      <c r="E14" s="6">
        <v>8</v>
      </c>
      <c r="F14" s="6">
        <v>1</v>
      </c>
      <c r="G14" s="6">
        <v>0</v>
      </c>
      <c r="H14" s="6">
        <v>9</v>
      </c>
    </row>
    <row r="15" spans="1:9" x14ac:dyDescent="0.35">
      <c r="A15" s="3">
        <v>45996</v>
      </c>
      <c r="B15" s="4">
        <v>0.29166666666666669</v>
      </c>
      <c r="C15" s="4">
        <v>0.6875</v>
      </c>
      <c r="D15" s="27" t="s">
        <v>59</v>
      </c>
      <c r="E15" s="6">
        <v>8</v>
      </c>
      <c r="F15" s="6">
        <v>1</v>
      </c>
      <c r="G15" s="6">
        <v>0</v>
      </c>
      <c r="H15" s="6">
        <v>9</v>
      </c>
    </row>
    <row r="16" spans="1:9" x14ac:dyDescent="0.35">
      <c r="A16" s="3">
        <v>45999</v>
      </c>
      <c r="B16" s="4">
        <v>0.29166666666666669</v>
      </c>
      <c r="C16" s="4">
        <v>0.64583333333333337</v>
      </c>
      <c r="D16" s="27" t="s">
        <v>16</v>
      </c>
      <c r="E16" s="6">
        <v>8</v>
      </c>
      <c r="F16" s="6">
        <v>0.5</v>
      </c>
      <c r="G16" s="6">
        <v>0</v>
      </c>
      <c r="H16" s="6">
        <v>8.5</v>
      </c>
    </row>
    <row r="17" spans="1:8" x14ac:dyDescent="0.35">
      <c r="A17" s="3">
        <v>45999</v>
      </c>
      <c r="B17" s="4">
        <v>0.29166666666666669</v>
      </c>
      <c r="C17" s="4">
        <v>0.64583333333333337</v>
      </c>
      <c r="D17" s="27" t="s">
        <v>59</v>
      </c>
      <c r="E17" s="6">
        <v>8</v>
      </c>
      <c r="F17" s="6">
        <v>0.5</v>
      </c>
      <c r="G17" s="6">
        <v>0</v>
      </c>
      <c r="H17" s="6">
        <v>8.5</v>
      </c>
    </row>
    <row r="18" spans="1:8" x14ac:dyDescent="0.35">
      <c r="A18" s="3">
        <v>46008</v>
      </c>
      <c r="B18" s="4">
        <v>0.29166666666666669</v>
      </c>
      <c r="C18" s="4">
        <v>0.72916666666666663</v>
      </c>
      <c r="D18" s="27" t="s">
        <v>16</v>
      </c>
      <c r="E18" s="6">
        <v>8</v>
      </c>
      <c r="F18" s="6">
        <v>2</v>
      </c>
      <c r="G18" s="6">
        <v>0.49999999999999822</v>
      </c>
      <c r="H18" s="6">
        <v>10.499999999999998</v>
      </c>
    </row>
    <row r="19" spans="1:8" x14ac:dyDescent="0.35">
      <c r="A19" s="3">
        <v>46008</v>
      </c>
      <c r="B19" s="4">
        <v>0.29166666666666669</v>
      </c>
      <c r="C19" s="4">
        <v>0.72916666666666663</v>
      </c>
      <c r="D19" s="27" t="s">
        <v>60</v>
      </c>
      <c r="E19" s="6">
        <v>8</v>
      </c>
      <c r="F19" s="6">
        <v>2</v>
      </c>
      <c r="G19" s="6">
        <v>0.49999999999999822</v>
      </c>
      <c r="H19" s="6">
        <v>10.499999999999998</v>
      </c>
    </row>
    <row r="20" spans="1:8" x14ac:dyDescent="0.35">
      <c r="A20" s="3">
        <v>46008</v>
      </c>
      <c r="B20" s="4">
        <v>0.6875</v>
      </c>
      <c r="C20" s="4">
        <v>0.72916666666666663</v>
      </c>
      <c r="D20" s="27" t="s">
        <v>37</v>
      </c>
      <c r="E20" s="6">
        <v>0.49999999999999911</v>
      </c>
      <c r="F20" s="6">
        <v>0</v>
      </c>
      <c r="G20" s="6">
        <v>0</v>
      </c>
      <c r="H20" s="6">
        <v>0.49999999999999911</v>
      </c>
    </row>
    <row r="21" spans="1:8" x14ac:dyDescent="0.35">
      <c r="A21" s="3">
        <v>46009</v>
      </c>
      <c r="B21" s="4">
        <v>0.25</v>
      </c>
      <c r="C21" s="4">
        <v>0.47916666666666669</v>
      </c>
      <c r="D21" s="27" t="s">
        <v>16</v>
      </c>
      <c r="E21" s="6">
        <v>5.5</v>
      </c>
      <c r="F21" s="6">
        <v>0</v>
      </c>
      <c r="G21" s="6">
        <v>0</v>
      </c>
      <c r="H21" s="6">
        <v>5.5</v>
      </c>
    </row>
    <row r="22" spans="1:8" x14ac:dyDescent="0.35">
      <c r="A22" s="3">
        <v>46009</v>
      </c>
      <c r="B22" s="4">
        <v>0.29166666666666669</v>
      </c>
      <c r="C22" s="4">
        <v>0.70833333333333337</v>
      </c>
      <c r="D22" s="27" t="s">
        <v>60</v>
      </c>
      <c r="E22" s="6">
        <v>8</v>
      </c>
      <c r="F22" s="6">
        <v>2</v>
      </c>
      <c r="G22" s="6">
        <v>0</v>
      </c>
      <c r="H22" s="6">
        <v>10</v>
      </c>
    </row>
    <row r="23" spans="1:8" x14ac:dyDescent="0.35">
      <c r="A23" s="3">
        <v>46010</v>
      </c>
      <c r="B23" s="4">
        <v>0.29166666666666669</v>
      </c>
      <c r="C23" s="4">
        <v>0.66666666666666663</v>
      </c>
      <c r="D23" s="27" t="s">
        <v>13</v>
      </c>
      <c r="E23" s="6">
        <v>8</v>
      </c>
      <c r="F23" s="6">
        <v>0.99999999999999822</v>
      </c>
      <c r="G23" s="6">
        <v>0</v>
      </c>
      <c r="H23" s="6">
        <v>8.9999999999999982</v>
      </c>
    </row>
    <row r="24" spans="1:8" x14ac:dyDescent="0.35">
      <c r="A24" s="3">
        <v>46010</v>
      </c>
      <c r="B24" s="4">
        <v>0.29166666666666669</v>
      </c>
      <c r="C24" s="4">
        <v>0.70833333333333337</v>
      </c>
      <c r="D24" s="27" t="s">
        <v>60</v>
      </c>
      <c r="E24" s="6">
        <v>8</v>
      </c>
      <c r="F24" s="6">
        <v>2</v>
      </c>
      <c r="G24" s="6">
        <v>0</v>
      </c>
      <c r="H24" s="6">
        <v>10</v>
      </c>
    </row>
    <row r="25" spans="1:8" x14ac:dyDescent="0.35">
      <c r="A25" s="3">
        <v>46010</v>
      </c>
      <c r="B25" s="4">
        <v>0.29166666666666669</v>
      </c>
      <c r="C25" s="4">
        <v>0.70833333333333337</v>
      </c>
      <c r="D25" s="27" t="s">
        <v>34</v>
      </c>
      <c r="E25" s="6">
        <v>8</v>
      </c>
      <c r="F25" s="6">
        <v>2</v>
      </c>
      <c r="G25" s="6">
        <v>0</v>
      </c>
      <c r="H25" s="6">
        <v>10</v>
      </c>
    </row>
    <row r="26" spans="1:8" x14ac:dyDescent="0.35">
      <c r="A26" s="3">
        <v>46010</v>
      </c>
      <c r="B26" s="4">
        <v>0.29166666666666669</v>
      </c>
      <c r="C26" s="4">
        <v>0.70833333333333337</v>
      </c>
      <c r="D26" s="27" t="s">
        <v>61</v>
      </c>
      <c r="E26" s="6">
        <v>8</v>
      </c>
      <c r="F26" s="6">
        <v>2</v>
      </c>
      <c r="G26" s="6">
        <v>0</v>
      </c>
      <c r="H26" s="6">
        <v>10</v>
      </c>
    </row>
    <row r="27" spans="1:8" x14ac:dyDescent="0.35">
      <c r="A27" s="3">
        <v>46010</v>
      </c>
      <c r="B27" s="4">
        <v>0.64583333333333337</v>
      </c>
      <c r="C27" s="4">
        <v>0.70833333333333337</v>
      </c>
      <c r="D27" s="27" t="s">
        <v>37</v>
      </c>
      <c r="E27" s="6">
        <v>1.5</v>
      </c>
      <c r="F27" s="6">
        <v>0</v>
      </c>
      <c r="G27" s="6">
        <v>0</v>
      </c>
      <c r="H27" s="6">
        <v>1.5</v>
      </c>
    </row>
    <row r="28" spans="1:8" x14ac:dyDescent="0.35">
      <c r="A28" s="3">
        <v>46010</v>
      </c>
      <c r="B28" s="4">
        <v>0.64583333333333337</v>
      </c>
      <c r="C28" s="4">
        <v>0.70833333333333337</v>
      </c>
      <c r="D28" s="27" t="s">
        <v>62</v>
      </c>
      <c r="E28" s="6">
        <v>1.5</v>
      </c>
      <c r="F28" s="6">
        <v>0</v>
      </c>
      <c r="G28" s="6">
        <v>0</v>
      </c>
      <c r="H28" s="6">
        <v>1.5</v>
      </c>
    </row>
    <row r="29" spans="1:8" x14ac:dyDescent="0.35">
      <c r="A29" s="3">
        <v>46010</v>
      </c>
      <c r="B29" s="4">
        <v>0.64583333333333337</v>
      </c>
      <c r="C29" s="4">
        <v>0.70833333333333337</v>
      </c>
      <c r="D29" s="27" t="s">
        <v>59</v>
      </c>
      <c r="E29" s="6">
        <v>1.5</v>
      </c>
      <c r="F29" s="6">
        <v>0</v>
      </c>
      <c r="G29" s="6">
        <v>0</v>
      </c>
      <c r="H29" s="6">
        <v>1.5</v>
      </c>
    </row>
    <row r="30" spans="1:8" x14ac:dyDescent="0.35">
      <c r="A30" s="3">
        <v>46010</v>
      </c>
      <c r="B30" s="4">
        <v>0.64583333333333337</v>
      </c>
      <c r="C30" s="4">
        <v>0.70833333333333337</v>
      </c>
      <c r="D30" s="27" t="s">
        <v>63</v>
      </c>
      <c r="E30" s="6">
        <v>1.5</v>
      </c>
      <c r="F30" s="6">
        <v>0</v>
      </c>
      <c r="G30" s="6">
        <v>0</v>
      </c>
      <c r="H30" s="6">
        <v>1.5</v>
      </c>
    </row>
    <row r="31" spans="1:8" x14ac:dyDescent="0.35">
      <c r="A31" s="3">
        <v>46010</v>
      </c>
      <c r="B31" s="4">
        <v>0.64583333333333337</v>
      </c>
      <c r="C31" s="4">
        <v>0.66666666666666663</v>
      </c>
      <c r="D31" s="27" t="s">
        <v>64</v>
      </c>
      <c r="E31" s="6">
        <v>0.49999999999999822</v>
      </c>
      <c r="F31" s="6">
        <v>0</v>
      </c>
      <c r="G31" s="6">
        <v>0</v>
      </c>
      <c r="H31" s="6">
        <v>0.49999999999999822</v>
      </c>
    </row>
    <row r="32" spans="1:8" x14ac:dyDescent="0.35">
      <c r="A32" s="3">
        <v>46013</v>
      </c>
      <c r="B32" s="4">
        <v>0.29166666666666669</v>
      </c>
      <c r="C32" s="4">
        <v>0.70833333333333337</v>
      </c>
      <c r="D32" s="27" t="s">
        <v>64</v>
      </c>
      <c r="E32" s="6">
        <v>8</v>
      </c>
      <c r="F32" s="6">
        <v>2</v>
      </c>
      <c r="G32" s="6">
        <v>0</v>
      </c>
      <c r="H32" s="6">
        <v>10</v>
      </c>
    </row>
    <row r="33" spans="1:8" x14ac:dyDescent="0.35">
      <c r="A33" s="3">
        <v>46013</v>
      </c>
      <c r="B33" s="4">
        <v>0.29166666666666669</v>
      </c>
      <c r="C33" s="4">
        <v>0.70833333333333337</v>
      </c>
      <c r="D33" s="27" t="s">
        <v>13</v>
      </c>
      <c r="E33" s="6">
        <v>8</v>
      </c>
      <c r="F33" s="6">
        <v>2</v>
      </c>
      <c r="G33" s="6">
        <v>0</v>
      </c>
      <c r="H33" s="6">
        <v>10</v>
      </c>
    </row>
    <row r="34" spans="1:8" x14ac:dyDescent="0.35">
      <c r="A34" s="3">
        <v>46013</v>
      </c>
      <c r="B34" s="4">
        <v>0.29166666666666669</v>
      </c>
      <c r="C34" s="4">
        <v>0.70833333333333337</v>
      </c>
      <c r="D34" s="27" t="s">
        <v>65</v>
      </c>
      <c r="E34" s="6">
        <v>8</v>
      </c>
      <c r="F34" s="6">
        <v>2</v>
      </c>
      <c r="G34" s="6">
        <v>0</v>
      </c>
      <c r="H34" s="6">
        <v>10</v>
      </c>
    </row>
    <row r="35" spans="1:8" x14ac:dyDescent="0.35">
      <c r="A35" s="3">
        <v>46013</v>
      </c>
      <c r="B35" s="4">
        <v>0.29166666666666669</v>
      </c>
      <c r="C35" s="4">
        <v>0.70833333333333337</v>
      </c>
      <c r="D35" s="27" t="s">
        <v>34</v>
      </c>
      <c r="E35" s="6">
        <v>8</v>
      </c>
      <c r="F35" s="6">
        <v>2</v>
      </c>
      <c r="G35" s="6">
        <v>0</v>
      </c>
      <c r="H35" s="6">
        <v>10</v>
      </c>
    </row>
    <row r="39" spans="1:8" x14ac:dyDescent="0.35">
      <c r="F39" s="32">
        <f>SUM(F14:F35)</f>
        <v>24</v>
      </c>
      <c r="G39" s="32">
        <f>SUM(D14:D35)</f>
        <v>0</v>
      </c>
      <c r="H39" s="33"/>
    </row>
    <row r="41" spans="1:8" x14ac:dyDescent="0.35">
      <c r="F41">
        <f>(105-85)*F39</f>
        <v>480</v>
      </c>
      <c r="G41">
        <f>(120-85)*G39</f>
        <v>0</v>
      </c>
      <c r="H41">
        <f>SUM(F41:G41)</f>
        <v>480</v>
      </c>
    </row>
  </sheetData>
  <mergeCells count="2">
    <mergeCell ref="A1:I1"/>
    <mergeCell ref="A12:I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7FD8E-9AD5-4201-9742-063BDEDE630A}">
  <dimension ref="A1:F15"/>
  <sheetViews>
    <sheetView workbookViewId="0">
      <selection activeCell="A4" sqref="A4"/>
    </sheetView>
  </sheetViews>
  <sheetFormatPr defaultRowHeight="14.5" x14ac:dyDescent="0.35"/>
  <cols>
    <col min="1" max="1" width="10.08984375" bestFit="1" customWidth="1"/>
    <col min="2" max="2" width="11.453125" bestFit="1" customWidth="1"/>
  </cols>
  <sheetData>
    <row r="1" spans="1:6" x14ac:dyDescent="0.35">
      <c r="A1" t="s">
        <v>0</v>
      </c>
      <c r="B1" t="s">
        <v>18</v>
      </c>
      <c r="C1" t="s">
        <v>19</v>
      </c>
      <c r="D1" t="s">
        <v>20</v>
      </c>
      <c r="E1" t="s">
        <v>21</v>
      </c>
      <c r="F1" t="s">
        <v>20</v>
      </c>
    </row>
    <row r="2" spans="1:6" x14ac:dyDescent="0.35">
      <c r="A2" s="7">
        <v>45957</v>
      </c>
      <c r="B2" t="s">
        <v>28</v>
      </c>
      <c r="C2" t="s">
        <v>22</v>
      </c>
      <c r="D2">
        <v>4723.3500000000004</v>
      </c>
      <c r="E2">
        <v>472.34</v>
      </c>
      <c r="F2">
        <v>5195.6899999999996</v>
      </c>
    </row>
    <row r="3" spans="1:6" x14ac:dyDescent="0.35">
      <c r="A3" s="7">
        <v>45953</v>
      </c>
      <c r="B3" t="s">
        <v>29</v>
      </c>
      <c r="C3" t="s">
        <v>22</v>
      </c>
      <c r="D3">
        <v>3749.25</v>
      </c>
      <c r="E3">
        <v>374.93</v>
      </c>
      <c r="F3">
        <v>4124.18</v>
      </c>
    </row>
    <row r="15" spans="1:6" x14ac:dyDescent="0.35">
      <c r="F15">
        <f>SUM(F2:F12)</f>
        <v>9319.869999999999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AD0A1-8C8D-413B-876D-FBCDEF9DE99A}">
  <dimension ref="A1:C11"/>
  <sheetViews>
    <sheetView tabSelected="1" workbookViewId="0">
      <selection activeCell="C27" sqref="C27"/>
    </sheetView>
  </sheetViews>
  <sheetFormatPr defaultRowHeight="14.5" x14ac:dyDescent="0.35"/>
  <cols>
    <col min="1" max="1" width="24" customWidth="1"/>
    <col min="2" max="2" width="11.6328125" customWidth="1"/>
    <col min="3" max="3" width="13.26953125" customWidth="1"/>
  </cols>
  <sheetData>
    <row r="1" spans="1:3" x14ac:dyDescent="0.35">
      <c r="A1" t="s">
        <v>23</v>
      </c>
      <c r="B1" t="s">
        <v>20</v>
      </c>
      <c r="C1" t="s">
        <v>20</v>
      </c>
    </row>
    <row r="3" spans="1:3" x14ac:dyDescent="0.35">
      <c r="A3" t="s">
        <v>24</v>
      </c>
      <c r="C3">
        <v>133293</v>
      </c>
    </row>
    <row r="5" spans="1:3" x14ac:dyDescent="0.35">
      <c r="A5" t="s">
        <v>25</v>
      </c>
    </row>
    <row r="6" spans="1:3" x14ac:dyDescent="0.35">
      <c r="A6" t="s">
        <v>26</v>
      </c>
      <c r="B6">
        <f>Labor!K100</f>
        <v>66045</v>
      </c>
    </row>
    <row r="7" spans="1:3" x14ac:dyDescent="0.35">
      <c r="A7" t="s">
        <v>27</v>
      </c>
      <c r="B7">
        <f>Materials!F15</f>
        <v>9319.869999999999</v>
      </c>
    </row>
    <row r="8" spans="1:3" x14ac:dyDescent="0.35">
      <c r="C8">
        <f>B6+B7</f>
        <v>75364.87</v>
      </c>
    </row>
    <row r="11" spans="1:3" x14ac:dyDescent="0.35">
      <c r="C11">
        <f>C3-C8</f>
        <v>57928.130000000005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Labor</vt:lpstr>
      <vt:lpstr>Variation - November</vt:lpstr>
      <vt:lpstr>Variation - December</vt:lpstr>
      <vt:lpstr>Materials</vt:lpstr>
      <vt:lpstr>Balance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 LF Construction Services</dc:creator>
  <cp:lastModifiedBy>Admin LF Construction Services</cp:lastModifiedBy>
  <dcterms:created xsi:type="dcterms:W3CDTF">2025-10-27T22:00:27Z</dcterms:created>
  <dcterms:modified xsi:type="dcterms:W3CDTF">2025-12-23T01:58:27Z</dcterms:modified>
</cp:coreProperties>
</file>