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cprojectsau.sharepoint.com/sites/DECEST/Shared Documents/1.Tenders/0_LFCS/26095. LFCS - Hammond Canal Bridge NSW/10. Submission/1.REV0/"/>
    </mc:Choice>
  </mc:AlternateContent>
  <xr:revisionPtr revIDLastSave="104" documentId="13_ncr:1_{47A76654-F7EA-400D-9DD2-DED90D6524FB}" xr6:coauthVersionLast="47" xr6:coauthVersionMax="47" xr10:uidLastSave="{C0A703C6-06EB-449C-A216-350983957282}"/>
  <bookViews>
    <workbookView xWindow="-28920" yWindow="-120" windowWidth="29040" windowHeight="15720" xr2:uid="{E17BA9DB-5AAB-4494-85CA-20A986DD7195}"/>
  </bookViews>
  <sheets>
    <sheet name="BOQ-Detailed Summary" sheetId="3" r:id="rId1"/>
    <sheet name="SoR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" l="1"/>
  <c r="G39" i="3"/>
  <c r="G38" i="3"/>
  <c r="G37" i="3" s="1"/>
  <c r="G11" i="3"/>
  <c r="G13" i="3"/>
  <c r="G14" i="3"/>
  <c r="G15" i="3"/>
  <c r="G16" i="3"/>
  <c r="G17" i="3"/>
  <c r="G19" i="3"/>
  <c r="G10" i="3"/>
  <c r="G8" i="3" s="1"/>
  <c r="G64" i="3"/>
  <c r="G48" i="3"/>
  <c r="G47" i="3" s="1"/>
  <c r="G50" i="3"/>
  <c r="G51" i="3"/>
  <c r="G53" i="3"/>
  <c r="G54" i="3"/>
  <c r="G55" i="3"/>
  <c r="G60" i="3"/>
  <c r="G59" i="3" s="1"/>
  <c r="G62" i="3"/>
  <c r="G66" i="3"/>
  <c r="G70" i="3"/>
  <c r="G61" i="3" l="1"/>
  <c r="G52" i="3"/>
  <c r="G69" i="3"/>
  <c r="G63" i="3"/>
  <c r="G49" i="3"/>
  <c r="G68" i="3" l="1"/>
  <c r="G58" i="3"/>
  <c r="G45" i="3" l="1"/>
  <c r="G44" i="3"/>
  <c r="G36" i="3"/>
  <c r="G31" i="3"/>
  <c r="G30" i="3"/>
  <c r="G28" i="3"/>
  <c r="G27" i="3"/>
  <c r="G25" i="3"/>
  <c r="G24" i="3"/>
  <c r="G21" i="3"/>
  <c r="G43" i="3" l="1"/>
  <c r="G35" i="3"/>
  <c r="G23" i="3"/>
  <c r="G20" i="3" s="1"/>
  <c r="G29" i="3"/>
  <c r="G32" i="3"/>
  <c r="G26" i="3"/>
  <c r="G42" i="3" l="1"/>
  <c r="G41" i="3" s="1"/>
  <c r="G75" i="3" s="1"/>
  <c r="G46" i="3"/>
  <c r="G76" i="3" l="1"/>
</calcChain>
</file>

<file path=xl/sharedStrings.xml><?xml version="1.0" encoding="utf-8"?>
<sst xmlns="http://schemas.openxmlformats.org/spreadsheetml/2006/main" count="175" uniqueCount="120">
  <si>
    <t>Document Title:</t>
  </si>
  <si>
    <t>Hammond Canal Bridge - Detailed Pricing Schedule - FRP Package</t>
  </si>
  <si>
    <t>Date:</t>
  </si>
  <si>
    <t>Revision:</t>
  </si>
  <si>
    <t xml:space="preserve">A </t>
  </si>
  <si>
    <t>Bill Ref.</t>
  </si>
  <si>
    <t>Description</t>
  </si>
  <si>
    <t>Quantity</t>
  </si>
  <si>
    <t>Unit</t>
  </si>
  <si>
    <t>Rate</t>
  </si>
  <si>
    <t>Total</t>
  </si>
  <si>
    <t xml:space="preserve">SUBSTRUCTURE CONSTRUCTION </t>
  </si>
  <si>
    <t>Demolition/Modification works</t>
  </si>
  <si>
    <t>6.1.1</t>
  </si>
  <si>
    <t xml:space="preserve">Cut and remove section of southern wall of Hammond Canal (including saw-cutting, demolition, disposal) as required </t>
  </si>
  <si>
    <t xml:space="preserve">Item </t>
  </si>
  <si>
    <t xml:space="preserve">Formwork Construction </t>
  </si>
  <si>
    <t>6.2.1</t>
  </si>
  <si>
    <t xml:space="preserve">Supply and erect formwork and falseworks for the abutments incorporating the pile caps </t>
  </si>
  <si>
    <t>m2</t>
  </si>
  <si>
    <t>6.2.2</t>
  </si>
  <si>
    <t xml:space="preserve">Supply and erect formwork and falseworks for the wingwalls </t>
  </si>
  <si>
    <t xml:space="preserve">Reinforcing </t>
  </si>
  <si>
    <t>6.3.2</t>
  </si>
  <si>
    <t>Place and fix reinforcing as per design to abutments, tying into pile caps</t>
  </si>
  <si>
    <t xml:space="preserve">Tonne </t>
  </si>
  <si>
    <t>6.3.3</t>
  </si>
  <si>
    <t>Place and fix reinforcing as per design to wingwalls, tying into abutments</t>
  </si>
  <si>
    <t>Concrete works</t>
  </si>
  <si>
    <t>6.4.1</t>
  </si>
  <si>
    <t xml:space="preserve">Place and Finish concrete to abutments </t>
  </si>
  <si>
    <t>m3</t>
  </si>
  <si>
    <t>6.4.2</t>
  </si>
  <si>
    <t xml:space="preserve">Place and Finish concrete to wingwalls </t>
  </si>
  <si>
    <t>Formwork Strip</t>
  </si>
  <si>
    <t>6.5.1</t>
  </si>
  <si>
    <t xml:space="preserve">Strip formwork to abutments </t>
  </si>
  <si>
    <t>6.5.2</t>
  </si>
  <si>
    <t xml:space="preserve">Strip formwork to wingwalls </t>
  </si>
  <si>
    <t xml:space="preserve">Bearings </t>
  </si>
  <si>
    <t>6.6.2</t>
  </si>
  <si>
    <t xml:space="preserve">Install bearings to the abutments as per design </t>
  </si>
  <si>
    <t xml:space="preserve">SUPERSTRUCTURE CONSTRUCTION </t>
  </si>
  <si>
    <t xml:space="preserve">Super-T Placement </t>
  </si>
  <si>
    <t>7.1.2</t>
  </si>
  <si>
    <t xml:space="preserve">Lift or Launch of Super-T Girders </t>
  </si>
  <si>
    <t>7.1.2.2</t>
  </si>
  <si>
    <t>Supply and Install all Scaffolding and Temporary Walkways to allow for Bridge Girder Installament and Precast Parapet Installment</t>
  </si>
  <si>
    <t>7.1.2.3</t>
  </si>
  <si>
    <t>Launch Super-T girders into position, place and install temporary bracing/supports for Super-Ts if required - Cranage Not Included</t>
  </si>
  <si>
    <t xml:space="preserve">Bridge Deck Construction </t>
  </si>
  <si>
    <t>7.2.1</t>
  </si>
  <si>
    <t>7.2.1.1</t>
  </si>
  <si>
    <t xml:space="preserve">Supply and erect formwork and falseworks to the bridge deck structure </t>
  </si>
  <si>
    <t>7.2.2</t>
  </si>
  <si>
    <t>7.2.2.2</t>
  </si>
  <si>
    <t xml:space="preserve">Fix reinforcing to the bridge deck </t>
  </si>
  <si>
    <t>7.2.2.3</t>
  </si>
  <si>
    <t xml:space="preserve">Install bridge deck drainage system </t>
  </si>
  <si>
    <t>m</t>
  </si>
  <si>
    <t>7.2.3</t>
  </si>
  <si>
    <t>7.2.3.1</t>
  </si>
  <si>
    <t>Pour and finish bridge deck concrete</t>
  </si>
  <si>
    <t>7.2.3.2</t>
  </si>
  <si>
    <t xml:space="preserve">Install expansion joints to bridge deck </t>
  </si>
  <si>
    <t>7.2.4</t>
  </si>
  <si>
    <t>7.2.4.1</t>
  </si>
  <si>
    <t>Strip bridge deck formwork</t>
  </si>
  <si>
    <t>APPROACH SLAB CONSTRUCTION</t>
  </si>
  <si>
    <t>8.2.1</t>
  </si>
  <si>
    <t>Supply and erect formwork and falseworks to the edge of approach slabs including joints</t>
  </si>
  <si>
    <t>8.3.2</t>
  </si>
  <si>
    <t xml:space="preserve">Fix reinforcing to the approach slabs </t>
  </si>
  <si>
    <t>8.4.1</t>
  </si>
  <si>
    <t>Pour and finish approach slabs concrete</t>
  </si>
  <si>
    <t>8.4.2</t>
  </si>
  <si>
    <t>Install expansion joints to bridge approach slabs</t>
  </si>
  <si>
    <t>8.5.1</t>
  </si>
  <si>
    <t>Strip approach slabs formwork</t>
  </si>
  <si>
    <t xml:space="preserve">BARRIER CONSTRUCTION </t>
  </si>
  <si>
    <t xml:space="preserve">Lift and Placement of bridge Barriers </t>
  </si>
  <si>
    <t>9.2.2</t>
  </si>
  <si>
    <t>Lift Precast Parapet Barriers into position, place and install temporary bracing/supports, if required - Include Cranage</t>
  </si>
  <si>
    <t xml:space="preserve">CONTRACT SUM </t>
  </si>
  <si>
    <t>PRELIMINARIES</t>
  </si>
  <si>
    <t>Project Mobilisation &amp; Demobilisation</t>
  </si>
  <si>
    <t xml:space="preserve">Establishment and Mobilisation </t>
  </si>
  <si>
    <t xml:space="preserve">Demobilisation </t>
  </si>
  <si>
    <t>Project Supervision &amp; Overheads</t>
  </si>
  <si>
    <t>Project Management</t>
  </si>
  <si>
    <t>Inductions - 4 hrs for 8 men</t>
  </si>
  <si>
    <t>Telehandler for Construction Purpose</t>
  </si>
  <si>
    <t>LAFHA - weekly cost</t>
  </si>
  <si>
    <t>Inclement Weather</t>
  </si>
  <si>
    <t>Temporary Works Design</t>
  </si>
  <si>
    <t>Temp works design and verifications</t>
  </si>
  <si>
    <t>ADDED</t>
  </si>
  <si>
    <t>Item</t>
  </si>
  <si>
    <t>weeks</t>
  </si>
  <si>
    <t>item</t>
  </si>
  <si>
    <t>days</t>
  </si>
  <si>
    <t>EXCLUDED</t>
  </si>
  <si>
    <t>included in Item 6.2.1</t>
  </si>
  <si>
    <t>included in Item 6.2.2</t>
  </si>
  <si>
    <t>Diaphragm Beams at Abutments</t>
  </si>
  <si>
    <t>Added</t>
  </si>
  <si>
    <t>Supply, erect and strip formwork and falseworks for the diaphragm beams</t>
  </si>
  <si>
    <t>Place and fix reinforcing to diaphragm beams - assume 300kg/m3</t>
  </si>
  <si>
    <t>Place and Finish concrete to diaphragm beams (Place all 6no. together)</t>
  </si>
  <si>
    <t xml:space="preserve"> Included in Item 7.2.1.1</t>
  </si>
  <si>
    <t xml:space="preserve"> Included in Item 7.2.3.2</t>
  </si>
  <si>
    <t>included in Item 8.2.1</t>
  </si>
  <si>
    <t>ADDITIONAL ITEMS</t>
  </si>
  <si>
    <t>Hire bridge edge protection</t>
  </si>
  <si>
    <t>week</t>
  </si>
  <si>
    <t>Rate Only</t>
  </si>
  <si>
    <t>Hire access scaffolding</t>
  </si>
  <si>
    <t>OPTION</t>
  </si>
  <si>
    <t>Install sacrificial ply sheets for super T</t>
  </si>
  <si>
    <t>Total Construction Sub-total (EX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</si>
</sst>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</font>
    <font>
      <sz val="10"/>
      <color rgb="FF363636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63636"/>
      <name val="Calibri"/>
      <family val="2"/>
      <scheme val="minor"/>
    </font>
    <font>
      <sz val="8.2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2">
    <xf numFmtId="0" fontId="0" fillId="0" borderId="0" xfId="0"/>
    <xf numFmtId="6" fontId="0" fillId="0" borderId="0" xfId="0" applyNumberFormat="1" applyAlignment="1">
      <alignment horizontal="center"/>
    </xf>
    <xf numFmtId="164" fontId="5" fillId="7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43" fontId="5" fillId="3" borderId="0" xfId="1" applyFont="1" applyFill="1" applyBorder="1" applyAlignment="1">
      <alignment horizontal="center" vertical="center" wrapText="1"/>
    </xf>
    <xf numFmtId="9" fontId="5" fillId="3" borderId="0" xfId="2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43" fontId="5" fillId="5" borderId="0" xfId="1" applyFont="1" applyFill="1" applyBorder="1" applyAlignment="1">
      <alignment horizontal="center" vertical="center" wrapText="1"/>
    </xf>
    <xf numFmtId="9" fontId="5" fillId="5" borderId="0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6" fontId="7" fillId="4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6" fontId="7" fillId="0" borderId="3" xfId="0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6" xfId="0" applyFill="1" applyBorder="1"/>
    <xf numFmtId="0" fontId="0" fillId="8" borderId="0" xfId="0" applyFill="1"/>
    <xf numFmtId="0" fontId="0" fillId="8" borderId="3" xfId="0" applyFill="1" applyBorder="1"/>
    <xf numFmtId="0" fontId="3" fillId="8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vertical="center" wrapText="1"/>
    </xf>
    <xf numFmtId="43" fontId="5" fillId="9" borderId="0" xfId="1" applyFont="1" applyFill="1" applyBorder="1" applyAlignment="1">
      <alignment horizontal="center" vertical="center" wrapText="1"/>
    </xf>
    <xf numFmtId="9" fontId="5" fillId="9" borderId="0" xfId="2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6" fontId="7" fillId="0" borderId="9" xfId="0" applyNumberFormat="1" applyFont="1" applyBorder="1" applyAlignment="1">
      <alignment horizontal="center" vertical="center" wrapText="1"/>
    </xf>
    <xf numFmtId="43" fontId="3" fillId="9" borderId="0" xfId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center" vertical="center" wrapText="1"/>
    </xf>
    <xf numFmtId="8" fontId="7" fillId="9" borderId="0" xfId="0" applyNumberFormat="1" applyFont="1" applyFill="1" applyAlignment="1">
      <alignment horizontal="center" vertical="center" wrapText="1"/>
    </xf>
    <xf numFmtId="6" fontId="7" fillId="9" borderId="3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43" fontId="2" fillId="9" borderId="0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8" fontId="9" fillId="9" borderId="0" xfId="0" applyNumberFormat="1" applyFont="1" applyFill="1" applyAlignment="1">
      <alignment horizontal="center" vertical="center" wrapText="1"/>
    </xf>
    <xf numFmtId="6" fontId="9" fillId="9" borderId="3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 vertical="center" wrapText="1" shrinkToFit="1" readingOrder="1"/>
    </xf>
    <xf numFmtId="0" fontId="5" fillId="7" borderId="8" xfId="0" applyFont="1" applyFill="1" applyBorder="1" applyAlignment="1">
      <alignment horizontal="right" vertical="center" wrapText="1"/>
    </xf>
    <xf numFmtId="0" fontId="3" fillId="8" borderId="0" xfId="0" applyFont="1" applyFill="1" applyAlignment="1">
      <alignment horizontal="left" vertical="center" wrapText="1"/>
    </xf>
    <xf numFmtId="14" fontId="3" fillId="8" borderId="0" xfId="0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right" vertical="center" wrapText="1"/>
    </xf>
  </cellXfs>
  <cellStyles count="3">
    <cellStyle name="Comma" xfId="1" builtinId="3"/>
    <cellStyle name="Normal" xfId="0" builtinId="0"/>
    <cellStyle name="Percent 2" xfId="2" xr:uid="{26A300D2-31B7-46E9-B7F7-879383109A1A}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289373</xdr:colOff>
      <xdr:row>1</xdr:row>
      <xdr:rowOff>151130</xdr:rowOff>
    </xdr:from>
    <xdr:to>
      <xdr:col>6</xdr:col>
      <xdr:colOff>683263</xdr:colOff>
      <xdr:row>3</xdr:row>
      <xdr:rowOff>375920</xdr:rowOff>
    </xdr:to>
    <xdr:pic>
      <xdr:nvPicPr>
        <xdr:cNvPr id="5" name="Picture 4" descr="A logo of a company&#10;&#10;AI-generated content may be incorrect.">
          <a:extLst>
            <a:ext uri="{FF2B5EF4-FFF2-40B4-BE49-F238E27FC236}">
              <a16:creationId xmlns:a16="http://schemas.microsoft.com/office/drawing/2014/main" id="{27293202-DAF8-CD13-59A6-1CA00290E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523" y="335280"/>
          <a:ext cx="1530540" cy="593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1F9D-82AE-4DE5-B56D-55DA21E78CDB}">
  <dimension ref="B1:G78"/>
  <sheetViews>
    <sheetView tabSelected="1" topLeftCell="A17" workbookViewId="0">
      <selection activeCell="J16" sqref="J16"/>
    </sheetView>
  </sheetViews>
  <sheetFormatPr defaultRowHeight="15" x14ac:dyDescent="0.25"/>
  <cols>
    <col min="1" max="1" width="5.140625" customWidth="1"/>
    <col min="2" max="2" width="13" customWidth="1"/>
    <col min="3" max="3" width="46.140625" customWidth="1"/>
    <col min="4" max="4" width="18.85546875" customWidth="1"/>
    <col min="5" max="5" width="21.42578125" customWidth="1"/>
    <col min="6" max="6" width="16.5703125" customWidth="1"/>
    <col min="7" max="7" width="10.85546875" bestFit="1" customWidth="1"/>
  </cols>
  <sheetData>
    <row r="1" spans="2:7" x14ac:dyDescent="0.25">
      <c r="B1" s="30"/>
      <c r="C1" s="31"/>
      <c r="D1" s="31"/>
      <c r="E1" s="31"/>
      <c r="F1" s="31"/>
      <c r="G1" s="32"/>
    </row>
    <row r="2" spans="2:7" x14ac:dyDescent="0.25">
      <c r="B2" s="33"/>
      <c r="C2" s="34"/>
      <c r="D2" s="34"/>
      <c r="E2" s="34"/>
      <c r="F2" s="34"/>
      <c r="G2" s="35"/>
    </row>
    <row r="3" spans="2:7" x14ac:dyDescent="0.25">
      <c r="B3" s="33"/>
      <c r="C3" s="34"/>
      <c r="D3" s="34"/>
      <c r="E3" s="34"/>
      <c r="F3" s="34"/>
      <c r="G3" s="35"/>
    </row>
    <row r="4" spans="2:7" ht="33" customHeight="1" x14ac:dyDescent="0.25">
      <c r="B4" s="36" t="s">
        <v>0</v>
      </c>
      <c r="C4" s="59" t="s">
        <v>1</v>
      </c>
      <c r="D4" s="59"/>
      <c r="E4" s="34"/>
      <c r="F4" s="34"/>
      <c r="G4" s="35"/>
    </row>
    <row r="5" spans="2:7" x14ac:dyDescent="0.25">
      <c r="B5" s="36" t="s">
        <v>2</v>
      </c>
      <c r="C5" s="60">
        <v>46002</v>
      </c>
      <c r="D5" s="60"/>
      <c r="E5" s="34"/>
      <c r="F5" s="34"/>
      <c r="G5" s="35"/>
    </row>
    <row r="6" spans="2:7" x14ac:dyDescent="0.25">
      <c r="B6" s="36" t="s">
        <v>3</v>
      </c>
      <c r="C6" s="59" t="s">
        <v>4</v>
      </c>
      <c r="D6" s="59"/>
      <c r="E6" s="34"/>
      <c r="F6" s="34"/>
      <c r="G6" s="35"/>
    </row>
    <row r="7" spans="2:7" x14ac:dyDescent="0.25">
      <c r="B7" s="17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18" t="s">
        <v>10</v>
      </c>
    </row>
    <row r="8" spans="2:7" x14ac:dyDescent="0.25">
      <c r="B8" s="37" t="s">
        <v>96</v>
      </c>
      <c r="C8" s="38" t="s">
        <v>84</v>
      </c>
      <c r="D8" s="39"/>
      <c r="E8" s="38"/>
      <c r="F8" s="40"/>
      <c r="G8" s="41">
        <f>SUM(G10:G19)</f>
        <v>120793.30000000002</v>
      </c>
    </row>
    <row r="9" spans="2:7" x14ac:dyDescent="0.25">
      <c r="B9" s="21" t="s">
        <v>96</v>
      </c>
      <c r="C9" s="8" t="s">
        <v>85</v>
      </c>
      <c r="D9" s="9"/>
      <c r="E9" s="10"/>
      <c r="F9" s="10"/>
      <c r="G9" s="22"/>
    </row>
    <row r="10" spans="2:7" x14ac:dyDescent="0.25">
      <c r="B10" s="23" t="s">
        <v>96</v>
      </c>
      <c r="C10" s="3" t="s">
        <v>86</v>
      </c>
      <c r="D10" s="12">
        <v>1</v>
      </c>
      <c r="E10" s="11" t="s">
        <v>97</v>
      </c>
      <c r="F10" s="13">
        <v>5827</v>
      </c>
      <c r="G10" s="24">
        <f t="shared" ref="G10:G19" si="0">D10*F10</f>
        <v>5827</v>
      </c>
    </row>
    <row r="11" spans="2:7" x14ac:dyDescent="0.25">
      <c r="B11" s="23" t="s">
        <v>96</v>
      </c>
      <c r="C11" s="3" t="s">
        <v>87</v>
      </c>
      <c r="D11" s="12">
        <v>1</v>
      </c>
      <c r="E11" s="11" t="s">
        <v>97</v>
      </c>
      <c r="F11" s="13">
        <v>5827</v>
      </c>
      <c r="G11" s="24">
        <f t="shared" si="0"/>
        <v>5827</v>
      </c>
    </row>
    <row r="12" spans="2:7" x14ac:dyDescent="0.25">
      <c r="B12" s="21" t="s">
        <v>96</v>
      </c>
      <c r="C12" s="8" t="s">
        <v>88</v>
      </c>
      <c r="D12" s="42"/>
      <c r="E12" s="8"/>
      <c r="F12" s="42"/>
      <c r="G12" s="43"/>
    </row>
    <row r="13" spans="2:7" x14ac:dyDescent="0.25">
      <c r="B13" s="23" t="s">
        <v>96</v>
      </c>
      <c r="C13" s="3" t="s">
        <v>89</v>
      </c>
      <c r="D13" s="12">
        <v>7</v>
      </c>
      <c r="E13" s="11" t="s">
        <v>98</v>
      </c>
      <c r="F13" s="13">
        <v>1923</v>
      </c>
      <c r="G13" s="44">
        <f t="shared" si="0"/>
        <v>13461</v>
      </c>
    </row>
    <row r="14" spans="2:7" x14ac:dyDescent="0.25">
      <c r="B14" s="23" t="s">
        <v>96</v>
      </c>
      <c r="C14" s="3" t="s">
        <v>90</v>
      </c>
      <c r="D14" s="12">
        <v>1</v>
      </c>
      <c r="E14" s="11" t="s">
        <v>99</v>
      </c>
      <c r="F14" s="13">
        <v>3431</v>
      </c>
      <c r="G14" s="44">
        <f t="shared" si="0"/>
        <v>3431</v>
      </c>
    </row>
    <row r="15" spans="2:7" x14ac:dyDescent="0.25">
      <c r="B15" s="23" t="s">
        <v>96</v>
      </c>
      <c r="C15" s="3" t="s">
        <v>91</v>
      </c>
      <c r="D15" s="12">
        <v>7</v>
      </c>
      <c r="E15" s="11" t="s">
        <v>98</v>
      </c>
      <c r="F15" s="13">
        <v>2264.3000000000002</v>
      </c>
      <c r="G15" s="44">
        <f t="shared" si="0"/>
        <v>15850.100000000002</v>
      </c>
    </row>
    <row r="16" spans="2:7" x14ac:dyDescent="0.25">
      <c r="B16" s="23" t="s">
        <v>96</v>
      </c>
      <c r="C16" s="3" t="s">
        <v>92</v>
      </c>
      <c r="D16" s="12">
        <v>7</v>
      </c>
      <c r="E16" s="11" t="s">
        <v>98</v>
      </c>
      <c r="F16" s="13">
        <v>7140.6</v>
      </c>
      <c r="G16" s="44">
        <f t="shared" si="0"/>
        <v>49984.200000000004</v>
      </c>
    </row>
    <row r="17" spans="2:7" x14ac:dyDescent="0.25">
      <c r="B17" s="23" t="s">
        <v>96</v>
      </c>
      <c r="C17" s="3" t="s">
        <v>93</v>
      </c>
      <c r="D17" s="12">
        <v>3</v>
      </c>
      <c r="E17" s="11" t="s">
        <v>100</v>
      </c>
      <c r="F17" s="13">
        <v>6862</v>
      </c>
      <c r="G17" s="44">
        <f t="shared" si="0"/>
        <v>20586</v>
      </c>
    </row>
    <row r="18" spans="2:7" x14ac:dyDescent="0.25">
      <c r="B18" s="21" t="s">
        <v>96</v>
      </c>
      <c r="C18" s="8" t="s">
        <v>94</v>
      </c>
      <c r="D18" s="42"/>
      <c r="E18" s="8"/>
      <c r="F18" s="42"/>
      <c r="G18" s="43"/>
    </row>
    <row r="19" spans="2:7" x14ac:dyDescent="0.25">
      <c r="B19" s="23" t="s">
        <v>96</v>
      </c>
      <c r="C19" s="3" t="s">
        <v>95</v>
      </c>
      <c r="D19" s="12">
        <v>1</v>
      </c>
      <c r="E19" s="11" t="s">
        <v>97</v>
      </c>
      <c r="F19" s="13">
        <v>5827</v>
      </c>
      <c r="G19" s="24">
        <f t="shared" si="0"/>
        <v>5827</v>
      </c>
    </row>
    <row r="20" spans="2:7" x14ac:dyDescent="0.25">
      <c r="B20" s="19">
        <v>6</v>
      </c>
      <c r="C20" s="5" t="s">
        <v>11</v>
      </c>
      <c r="D20" s="6"/>
      <c r="E20" s="5"/>
      <c r="F20" s="7"/>
      <c r="G20" s="20">
        <f>G21+G23+G26+G29+G32+G35+G37</f>
        <v>139480.63535999999</v>
      </c>
    </row>
    <row r="21" spans="2:7" x14ac:dyDescent="0.25">
      <c r="B21" s="21">
        <v>6.1</v>
      </c>
      <c r="C21" s="8" t="s">
        <v>12</v>
      </c>
      <c r="D21" s="9"/>
      <c r="E21" s="10"/>
      <c r="F21" s="10"/>
      <c r="G21" s="22">
        <f>G22</f>
        <v>0</v>
      </c>
    </row>
    <row r="22" spans="2:7" ht="38.25" x14ac:dyDescent="0.25">
      <c r="B22" s="23" t="s">
        <v>13</v>
      </c>
      <c r="C22" s="3" t="s">
        <v>14</v>
      </c>
      <c r="D22" s="12">
        <v>1</v>
      </c>
      <c r="E22" s="11" t="s">
        <v>15</v>
      </c>
      <c r="F22" s="13" t="s">
        <v>101</v>
      </c>
      <c r="G22" s="24"/>
    </row>
    <row r="23" spans="2:7" x14ac:dyDescent="0.25">
      <c r="B23" s="21">
        <v>6.2</v>
      </c>
      <c r="C23" s="8" t="s">
        <v>16</v>
      </c>
      <c r="D23" s="9"/>
      <c r="E23" s="10"/>
      <c r="F23" s="10"/>
      <c r="G23" s="22">
        <f>SUM(G24:G25)</f>
        <v>71413.232400000008</v>
      </c>
    </row>
    <row r="24" spans="2:7" ht="25.5" x14ac:dyDescent="0.25">
      <c r="B24" s="23" t="s">
        <v>17</v>
      </c>
      <c r="C24" s="3" t="s">
        <v>18</v>
      </c>
      <c r="D24" s="45">
        <v>160.52000000000001</v>
      </c>
      <c r="E24" s="11" t="s">
        <v>19</v>
      </c>
      <c r="F24" s="13">
        <v>207.87</v>
      </c>
      <c r="G24" s="24">
        <f t="shared" ref="G24" si="1">D24*F24</f>
        <v>33367.292400000006</v>
      </c>
    </row>
    <row r="25" spans="2:7" ht="25.5" x14ac:dyDescent="0.25">
      <c r="B25" s="23" t="s">
        <v>20</v>
      </c>
      <c r="C25" s="3" t="s">
        <v>21</v>
      </c>
      <c r="D25" s="45">
        <v>167</v>
      </c>
      <c r="E25" s="11" t="s">
        <v>19</v>
      </c>
      <c r="F25" s="13">
        <v>227.82</v>
      </c>
      <c r="G25" s="24">
        <f t="shared" ref="G25" si="2">D25*F25</f>
        <v>38045.94</v>
      </c>
    </row>
    <row r="26" spans="2:7" x14ac:dyDescent="0.25">
      <c r="B26" s="21">
        <v>6.3</v>
      </c>
      <c r="C26" s="8" t="s">
        <v>22</v>
      </c>
      <c r="D26" s="9"/>
      <c r="E26" s="10"/>
      <c r="F26" s="10"/>
      <c r="G26" s="22">
        <f>SUM(G27:G28)</f>
        <v>37203.399999999994</v>
      </c>
    </row>
    <row r="27" spans="2:7" ht="25.5" x14ac:dyDescent="0.25">
      <c r="B27" s="23" t="s">
        <v>23</v>
      </c>
      <c r="C27" s="3" t="s">
        <v>24</v>
      </c>
      <c r="D27" s="45">
        <v>14.2</v>
      </c>
      <c r="E27" s="11" t="s">
        <v>25</v>
      </c>
      <c r="F27" s="13">
        <v>1408.6</v>
      </c>
      <c r="G27" s="24">
        <f t="shared" ref="G27:G28" si="3">D27*F27</f>
        <v>20002.12</v>
      </c>
    </row>
    <row r="28" spans="2:7" ht="25.5" x14ac:dyDescent="0.25">
      <c r="B28" s="23" t="s">
        <v>26</v>
      </c>
      <c r="C28" s="3" t="s">
        <v>27</v>
      </c>
      <c r="D28" s="45">
        <v>9.3000000000000007</v>
      </c>
      <c r="E28" s="11" t="s">
        <v>25</v>
      </c>
      <c r="F28" s="13">
        <v>1849.6</v>
      </c>
      <c r="G28" s="24">
        <f t="shared" si="3"/>
        <v>17201.28</v>
      </c>
    </row>
    <row r="29" spans="2:7" x14ac:dyDescent="0.25">
      <c r="B29" s="21">
        <v>6.4</v>
      </c>
      <c r="C29" s="8" t="s">
        <v>28</v>
      </c>
      <c r="D29" s="9"/>
      <c r="E29" s="10"/>
      <c r="F29" s="10"/>
      <c r="G29" s="22">
        <f>SUM(G30:G31)</f>
        <v>12822.068159999999</v>
      </c>
    </row>
    <row r="30" spans="2:7" x14ac:dyDescent="0.25">
      <c r="B30" s="23" t="s">
        <v>29</v>
      </c>
      <c r="C30" s="3" t="s">
        <v>30</v>
      </c>
      <c r="D30" s="45">
        <v>47.256</v>
      </c>
      <c r="E30" s="11" t="s">
        <v>31</v>
      </c>
      <c r="F30" s="13">
        <v>164.86</v>
      </c>
      <c r="G30" s="24">
        <f t="shared" ref="G30:G31" si="4">D30*F30</f>
        <v>7790.6241600000003</v>
      </c>
    </row>
    <row r="31" spans="2:7" x14ac:dyDescent="0.25">
      <c r="B31" s="23" t="s">
        <v>32</v>
      </c>
      <c r="C31" s="3" t="s">
        <v>33</v>
      </c>
      <c r="D31" s="45">
        <v>31.02</v>
      </c>
      <c r="E31" s="11" t="s">
        <v>31</v>
      </c>
      <c r="F31" s="13">
        <v>162.19999999999999</v>
      </c>
      <c r="G31" s="24">
        <f t="shared" si="4"/>
        <v>5031.4439999999995</v>
      </c>
    </row>
    <row r="32" spans="2:7" x14ac:dyDescent="0.25">
      <c r="B32" s="21">
        <v>6.5</v>
      </c>
      <c r="C32" s="8" t="s">
        <v>34</v>
      </c>
      <c r="D32" s="9"/>
      <c r="E32" s="10"/>
      <c r="F32" s="10"/>
      <c r="G32" s="22">
        <f>SUM(G33:G34)</f>
        <v>0</v>
      </c>
    </row>
    <row r="33" spans="2:7" ht="25.5" x14ac:dyDescent="0.25">
      <c r="B33" s="23" t="s">
        <v>35</v>
      </c>
      <c r="C33" s="3" t="s">
        <v>36</v>
      </c>
      <c r="D33" s="12">
        <v>53.06</v>
      </c>
      <c r="E33" s="11" t="s">
        <v>19</v>
      </c>
      <c r="F33" s="13" t="s">
        <v>102</v>
      </c>
      <c r="G33" s="24"/>
    </row>
    <row r="34" spans="2:7" ht="25.5" x14ac:dyDescent="0.25">
      <c r="B34" s="23" t="s">
        <v>37</v>
      </c>
      <c r="C34" s="3" t="s">
        <v>38</v>
      </c>
      <c r="D34" s="12">
        <v>44.44</v>
      </c>
      <c r="E34" s="11" t="s">
        <v>19</v>
      </c>
      <c r="F34" s="13" t="s">
        <v>103</v>
      </c>
      <c r="G34" s="24"/>
    </row>
    <row r="35" spans="2:7" x14ac:dyDescent="0.25">
      <c r="B35" s="21">
        <v>6.6</v>
      </c>
      <c r="C35" s="8" t="s">
        <v>39</v>
      </c>
      <c r="D35" s="9"/>
      <c r="E35" s="10"/>
      <c r="F35" s="10"/>
      <c r="G35" s="22">
        <f>SUM(G36:G36)</f>
        <v>3431</v>
      </c>
    </row>
    <row r="36" spans="2:7" x14ac:dyDescent="0.25">
      <c r="B36" s="23" t="s">
        <v>40</v>
      </c>
      <c r="C36" s="3" t="s">
        <v>41</v>
      </c>
      <c r="D36" s="12">
        <v>1</v>
      </c>
      <c r="E36" s="11" t="s">
        <v>15</v>
      </c>
      <c r="F36" s="13">
        <v>3431</v>
      </c>
      <c r="G36" s="24">
        <f t="shared" ref="G36:G40" si="5">D36*F36</f>
        <v>3431</v>
      </c>
    </row>
    <row r="37" spans="2:7" x14ac:dyDescent="0.25">
      <c r="B37" s="51" t="s">
        <v>96</v>
      </c>
      <c r="C37" s="52" t="s">
        <v>104</v>
      </c>
      <c r="D37" s="53"/>
      <c r="E37" s="54"/>
      <c r="F37" s="55"/>
      <c r="G37" s="56">
        <f>SUM(G38:G40)</f>
        <v>14610.934799999999</v>
      </c>
    </row>
    <row r="38" spans="2:7" ht="25.5" x14ac:dyDescent="0.25">
      <c r="B38" s="23" t="s">
        <v>105</v>
      </c>
      <c r="C38" s="3" t="s">
        <v>106</v>
      </c>
      <c r="D38" s="12">
        <v>15.84</v>
      </c>
      <c r="E38" s="11" t="s">
        <v>19</v>
      </c>
      <c r="F38" s="13">
        <v>700.4</v>
      </c>
      <c r="G38" s="24">
        <f t="shared" si="5"/>
        <v>11094.335999999999</v>
      </c>
    </row>
    <row r="39" spans="2:7" ht="25.5" x14ac:dyDescent="0.25">
      <c r="B39" s="23" t="s">
        <v>105</v>
      </c>
      <c r="C39" s="3" t="s">
        <v>107</v>
      </c>
      <c r="D39" s="12">
        <v>1.3068</v>
      </c>
      <c r="E39" s="11" t="s">
        <v>25</v>
      </c>
      <c r="F39" s="13">
        <v>2331</v>
      </c>
      <c r="G39" s="24">
        <f t="shared" si="5"/>
        <v>3046.1507999999999</v>
      </c>
    </row>
    <row r="40" spans="2:7" ht="25.5" x14ac:dyDescent="0.25">
      <c r="B40" s="23" t="s">
        <v>105</v>
      </c>
      <c r="C40" s="3" t="s">
        <v>108</v>
      </c>
      <c r="D40" s="12">
        <v>4.3559999999999999</v>
      </c>
      <c r="E40" s="11" t="s">
        <v>31</v>
      </c>
      <c r="F40" s="13">
        <v>108</v>
      </c>
      <c r="G40" s="24">
        <f t="shared" si="5"/>
        <v>470.44799999999998</v>
      </c>
    </row>
    <row r="41" spans="2:7" x14ac:dyDescent="0.25">
      <c r="B41" s="19">
        <v>7</v>
      </c>
      <c r="C41" s="5" t="s">
        <v>42</v>
      </c>
      <c r="D41" s="6"/>
      <c r="E41" s="5"/>
      <c r="F41" s="7"/>
      <c r="G41" s="20">
        <f>G42+G46</f>
        <v>119130.99256</v>
      </c>
    </row>
    <row r="42" spans="2:7" x14ac:dyDescent="0.25">
      <c r="B42" s="25">
        <v>7.1</v>
      </c>
      <c r="C42" s="14" t="s">
        <v>43</v>
      </c>
      <c r="D42" s="15"/>
      <c r="E42" s="14"/>
      <c r="F42" s="16"/>
      <c r="G42" s="26">
        <f>G43</f>
        <v>62746</v>
      </c>
    </row>
    <row r="43" spans="2:7" x14ac:dyDescent="0.25">
      <c r="B43" s="21" t="s">
        <v>44</v>
      </c>
      <c r="C43" s="8" t="s">
        <v>45</v>
      </c>
      <c r="D43" s="9"/>
      <c r="E43" s="10"/>
      <c r="F43" s="10"/>
      <c r="G43" s="22">
        <f>SUM(G44:G45)</f>
        <v>62746</v>
      </c>
    </row>
    <row r="44" spans="2:7" ht="38.25" x14ac:dyDescent="0.25">
      <c r="B44" s="23" t="s">
        <v>46</v>
      </c>
      <c r="C44" s="3" t="s">
        <v>47</v>
      </c>
      <c r="D44" s="12">
        <v>1</v>
      </c>
      <c r="E44" s="11" t="s">
        <v>15</v>
      </c>
      <c r="F44" s="13">
        <v>45233</v>
      </c>
      <c r="G44" s="24">
        <f t="shared" ref="G44:G45" si="6">D44*F44</f>
        <v>45233</v>
      </c>
    </row>
    <row r="45" spans="2:7" ht="38.25" x14ac:dyDescent="0.25">
      <c r="B45" s="23" t="s">
        <v>48</v>
      </c>
      <c r="C45" s="3" t="s">
        <v>49</v>
      </c>
      <c r="D45" s="12">
        <v>1</v>
      </c>
      <c r="E45" s="11" t="s">
        <v>15</v>
      </c>
      <c r="F45" s="13">
        <v>17513</v>
      </c>
      <c r="G45" s="24">
        <f t="shared" si="6"/>
        <v>17513</v>
      </c>
    </row>
    <row r="46" spans="2:7" x14ac:dyDescent="0.25">
      <c r="B46" s="25">
        <v>7.2</v>
      </c>
      <c r="C46" s="14" t="s">
        <v>50</v>
      </c>
      <c r="D46" s="15"/>
      <c r="E46" s="14"/>
      <c r="F46" s="16"/>
      <c r="G46" s="26">
        <f>G47+G49+G52+G55</f>
        <v>56384.992559999999</v>
      </c>
    </row>
    <row r="47" spans="2:7" x14ac:dyDescent="0.25">
      <c r="B47" s="21" t="s">
        <v>51</v>
      </c>
      <c r="C47" s="8" t="s">
        <v>16</v>
      </c>
      <c r="D47" s="9"/>
      <c r="E47" s="10"/>
      <c r="F47" s="10"/>
      <c r="G47" s="22">
        <f>G48</f>
        <v>10786.176000000001</v>
      </c>
    </row>
    <row r="48" spans="2:7" ht="25.5" x14ac:dyDescent="0.25">
      <c r="B48" s="23" t="s">
        <v>52</v>
      </c>
      <c r="C48" s="3" t="s">
        <v>53</v>
      </c>
      <c r="D48" s="45">
        <v>17.28</v>
      </c>
      <c r="E48" s="11" t="s">
        <v>19</v>
      </c>
      <c r="F48" s="13">
        <v>624.20000000000005</v>
      </c>
      <c r="G48" s="24">
        <f t="shared" ref="G48" si="7">D48*F48</f>
        <v>10786.176000000001</v>
      </c>
    </row>
    <row r="49" spans="2:7" x14ac:dyDescent="0.25">
      <c r="B49" s="21" t="s">
        <v>54</v>
      </c>
      <c r="C49" s="8" t="s">
        <v>22</v>
      </c>
      <c r="D49" s="9"/>
      <c r="E49" s="10"/>
      <c r="F49" s="10"/>
      <c r="G49" s="22">
        <f>SUM(G50:G51)</f>
        <v>24423.102959999997</v>
      </c>
    </row>
    <row r="50" spans="2:7" x14ac:dyDescent="0.25">
      <c r="B50" s="23" t="s">
        <v>55</v>
      </c>
      <c r="C50" s="3" t="s">
        <v>56</v>
      </c>
      <c r="D50" s="45">
        <v>21.634799999999998</v>
      </c>
      <c r="E50" s="11" t="s">
        <v>25</v>
      </c>
      <c r="F50" s="13">
        <v>980.2</v>
      </c>
      <c r="G50" s="24">
        <f t="shared" ref="G50:G51" si="8">D50*F50</f>
        <v>21206.430959999998</v>
      </c>
    </row>
    <row r="51" spans="2:7" x14ac:dyDescent="0.25">
      <c r="B51" s="23" t="s">
        <v>57</v>
      </c>
      <c r="C51" s="3" t="s">
        <v>58</v>
      </c>
      <c r="D51" s="12">
        <v>64.8</v>
      </c>
      <c r="E51" s="11" t="s">
        <v>59</v>
      </c>
      <c r="F51" s="13">
        <v>49.64</v>
      </c>
      <c r="G51" s="24">
        <f t="shared" si="8"/>
        <v>3216.672</v>
      </c>
    </row>
    <row r="52" spans="2:7" x14ac:dyDescent="0.25">
      <c r="B52" s="21" t="s">
        <v>60</v>
      </c>
      <c r="C52" s="8" t="s">
        <v>28</v>
      </c>
      <c r="D52" s="9"/>
      <c r="E52" s="10"/>
      <c r="F52" s="10"/>
      <c r="G52" s="22">
        <f>SUM(G53:G54)</f>
        <v>21175.713600000003</v>
      </c>
    </row>
    <row r="53" spans="2:7" x14ac:dyDescent="0.25">
      <c r="B53" s="23" t="s">
        <v>61</v>
      </c>
      <c r="C53" s="3" t="s">
        <v>62</v>
      </c>
      <c r="D53" s="45">
        <v>62.56</v>
      </c>
      <c r="E53" s="11" t="s">
        <v>31</v>
      </c>
      <c r="F53" s="13">
        <v>180.81</v>
      </c>
      <c r="G53" s="24">
        <f t="shared" ref="G53:G54" si="9">D53*F53</f>
        <v>11311.473600000001</v>
      </c>
    </row>
    <row r="54" spans="2:7" x14ac:dyDescent="0.25">
      <c r="B54" s="23" t="s">
        <v>63</v>
      </c>
      <c r="C54" s="3" t="s">
        <v>64</v>
      </c>
      <c r="D54" s="12">
        <v>18.399999999999999</v>
      </c>
      <c r="E54" s="11" t="s">
        <v>59</v>
      </c>
      <c r="F54" s="13">
        <v>536.1</v>
      </c>
      <c r="G54" s="24">
        <f t="shared" si="9"/>
        <v>9864.24</v>
      </c>
    </row>
    <row r="55" spans="2:7" x14ac:dyDescent="0.25">
      <c r="B55" s="21" t="s">
        <v>65</v>
      </c>
      <c r="C55" s="8" t="s">
        <v>34</v>
      </c>
      <c r="D55" s="9"/>
      <c r="E55" s="10"/>
      <c r="F55" s="10"/>
      <c r="G55" s="22">
        <f>G56</f>
        <v>0</v>
      </c>
    </row>
    <row r="56" spans="2:7" ht="25.5" x14ac:dyDescent="0.25">
      <c r="B56" s="23" t="s">
        <v>66</v>
      </c>
      <c r="C56" s="3" t="s">
        <v>67</v>
      </c>
      <c r="D56" s="12">
        <v>25</v>
      </c>
      <c r="E56" s="11" t="s">
        <v>19</v>
      </c>
      <c r="F56" s="13" t="s">
        <v>109</v>
      </c>
      <c r="G56" s="24"/>
    </row>
    <row r="57" spans="2:7" x14ac:dyDescent="0.25">
      <c r="B57" s="46" t="s">
        <v>117</v>
      </c>
      <c r="C57" s="47" t="s">
        <v>118</v>
      </c>
      <c r="D57" s="45">
        <v>1</v>
      </c>
      <c r="E57" s="48" t="s">
        <v>19</v>
      </c>
      <c r="F57" s="49">
        <v>57.36</v>
      </c>
      <c r="G57" s="50" t="s">
        <v>115</v>
      </c>
    </row>
    <row r="58" spans="2:7" x14ac:dyDescent="0.25">
      <c r="B58" s="19">
        <v>8</v>
      </c>
      <c r="C58" s="5" t="s">
        <v>68</v>
      </c>
      <c r="D58" s="6"/>
      <c r="E58" s="5"/>
      <c r="F58" s="7"/>
      <c r="G58" s="20">
        <f>G59+G61+G63+G66</f>
        <v>20817.877679999998</v>
      </c>
    </row>
    <row r="59" spans="2:7" x14ac:dyDescent="0.25">
      <c r="B59" s="21">
        <v>8.1999999999999993</v>
      </c>
      <c r="C59" s="8" t="s">
        <v>16</v>
      </c>
      <c r="D59" s="9"/>
      <c r="E59" s="10"/>
      <c r="F59" s="10"/>
      <c r="G59" s="22">
        <f>G60</f>
        <v>9078.1311999999998</v>
      </c>
    </row>
    <row r="60" spans="2:7" ht="25.5" x14ac:dyDescent="0.25">
      <c r="B60" s="23" t="s">
        <v>69</v>
      </c>
      <c r="C60" s="3" t="s">
        <v>70</v>
      </c>
      <c r="D60" s="12">
        <v>44.12</v>
      </c>
      <c r="E60" s="11" t="s">
        <v>19</v>
      </c>
      <c r="F60" s="13">
        <v>205.76</v>
      </c>
      <c r="G60" s="24">
        <f t="shared" ref="G60" si="10">D60*F60</f>
        <v>9078.1311999999998</v>
      </c>
    </row>
    <row r="61" spans="2:7" x14ac:dyDescent="0.25">
      <c r="B61" s="21">
        <v>8.3000000000000007</v>
      </c>
      <c r="C61" s="8" t="s">
        <v>22</v>
      </c>
      <c r="D61" s="9"/>
      <c r="E61" s="10"/>
      <c r="F61" s="10"/>
      <c r="G61" s="22">
        <f>SUM(G62:G62)</f>
        <v>7137.7866000000004</v>
      </c>
    </row>
    <row r="62" spans="2:7" x14ac:dyDescent="0.25">
      <c r="B62" s="23" t="s">
        <v>71</v>
      </c>
      <c r="C62" s="3" t="s">
        <v>72</v>
      </c>
      <c r="D62" s="12">
        <v>5.9220000000000006</v>
      </c>
      <c r="E62" s="11" t="s">
        <v>25</v>
      </c>
      <c r="F62" s="13">
        <v>1205.3</v>
      </c>
      <c r="G62" s="24">
        <f t="shared" ref="G62" si="11">D62*F62</f>
        <v>7137.7866000000004</v>
      </c>
    </row>
    <row r="63" spans="2:7" x14ac:dyDescent="0.25">
      <c r="B63" s="21">
        <v>8.4</v>
      </c>
      <c r="C63" s="8" t="s">
        <v>28</v>
      </c>
      <c r="D63" s="9"/>
      <c r="E63" s="10"/>
      <c r="F63" s="10"/>
      <c r="G63" s="22">
        <f>SUM(G64:G65)</f>
        <v>4601.9598800000003</v>
      </c>
    </row>
    <row r="64" spans="2:7" x14ac:dyDescent="0.25">
      <c r="B64" s="23" t="s">
        <v>73</v>
      </c>
      <c r="C64" s="3" t="s">
        <v>74</v>
      </c>
      <c r="D64" s="12">
        <v>41.489000000000004</v>
      </c>
      <c r="E64" s="11" t="s">
        <v>31</v>
      </c>
      <c r="F64" s="13">
        <v>110.92</v>
      </c>
      <c r="G64" s="24">
        <f t="shared" ref="G64" si="12">D64*F64</f>
        <v>4601.9598800000003</v>
      </c>
    </row>
    <row r="65" spans="2:7" ht="25.5" x14ac:dyDescent="0.25">
      <c r="B65" s="23" t="s">
        <v>75</v>
      </c>
      <c r="C65" s="3" t="s">
        <v>76</v>
      </c>
      <c r="D65" s="12">
        <v>29.72</v>
      </c>
      <c r="E65" s="11" t="s">
        <v>59</v>
      </c>
      <c r="F65" s="13" t="s">
        <v>110</v>
      </c>
      <c r="G65" s="24"/>
    </row>
    <row r="66" spans="2:7" x14ac:dyDescent="0.25">
      <c r="B66" s="21">
        <v>8.5</v>
      </c>
      <c r="C66" s="8" t="s">
        <v>34</v>
      </c>
      <c r="D66" s="9"/>
      <c r="E66" s="10"/>
      <c r="F66" s="10"/>
      <c r="G66" s="22">
        <f>SUM(G67)</f>
        <v>0</v>
      </c>
    </row>
    <row r="67" spans="2:7" ht="25.5" x14ac:dyDescent="0.25">
      <c r="B67" s="23" t="s">
        <v>77</v>
      </c>
      <c r="C67" s="3" t="s">
        <v>78</v>
      </c>
      <c r="D67" s="12">
        <v>20</v>
      </c>
      <c r="E67" s="11" t="s">
        <v>19</v>
      </c>
      <c r="F67" s="13" t="s">
        <v>111</v>
      </c>
      <c r="G67" s="24"/>
    </row>
    <row r="68" spans="2:7" x14ac:dyDescent="0.25">
      <c r="B68" s="19">
        <v>9</v>
      </c>
      <c r="C68" s="5" t="s">
        <v>79</v>
      </c>
      <c r="D68" s="6"/>
      <c r="E68" s="5"/>
      <c r="F68" s="7"/>
      <c r="G68" s="20">
        <f>G69</f>
        <v>34239</v>
      </c>
    </row>
    <row r="69" spans="2:7" x14ac:dyDescent="0.25">
      <c r="B69" s="21">
        <v>9.1999999999999993</v>
      </c>
      <c r="C69" s="8" t="s">
        <v>80</v>
      </c>
      <c r="D69" s="9"/>
      <c r="E69" s="10"/>
      <c r="F69" s="10"/>
      <c r="G69" s="22">
        <f>SUM(G70:G70)</f>
        <v>34239</v>
      </c>
    </row>
    <row r="70" spans="2:7" ht="38.25" x14ac:dyDescent="0.25">
      <c r="B70" s="23" t="s">
        <v>81</v>
      </c>
      <c r="C70" s="3" t="s">
        <v>82</v>
      </c>
      <c r="D70" s="12">
        <v>1</v>
      </c>
      <c r="E70" s="11" t="s">
        <v>15</v>
      </c>
      <c r="F70" s="57">
        <v>34239</v>
      </c>
      <c r="G70" s="24">
        <f t="shared" ref="G70" si="13">D70*F70</f>
        <v>34239</v>
      </c>
    </row>
    <row r="71" spans="2:7" x14ac:dyDescent="0.25">
      <c r="B71" s="37" t="s">
        <v>96</v>
      </c>
      <c r="C71" s="38" t="s">
        <v>112</v>
      </c>
      <c r="D71" s="39"/>
      <c r="E71" s="38"/>
      <c r="F71" s="40"/>
      <c r="G71" s="41"/>
    </row>
    <row r="72" spans="2:7" x14ac:dyDescent="0.25">
      <c r="B72" s="23" t="s">
        <v>105</v>
      </c>
      <c r="C72" s="3" t="s">
        <v>113</v>
      </c>
      <c r="D72" s="12"/>
      <c r="E72" s="11" t="s">
        <v>114</v>
      </c>
      <c r="F72" s="57">
        <v>1503</v>
      </c>
      <c r="G72" s="24" t="s">
        <v>115</v>
      </c>
    </row>
    <row r="73" spans="2:7" x14ac:dyDescent="0.25">
      <c r="B73" s="23" t="s">
        <v>105</v>
      </c>
      <c r="C73" s="3" t="s">
        <v>116</v>
      </c>
      <c r="D73" s="12"/>
      <c r="E73" s="11" t="s">
        <v>114</v>
      </c>
      <c r="F73" s="57">
        <v>328</v>
      </c>
      <c r="G73" s="24" t="s">
        <v>115</v>
      </c>
    </row>
    <row r="74" spans="2:7" x14ac:dyDescent="0.25">
      <c r="B74" s="23"/>
      <c r="C74" s="3"/>
      <c r="D74" s="12"/>
      <c r="E74" s="11"/>
      <c r="F74" s="57"/>
      <c r="G74" s="24"/>
    </row>
    <row r="75" spans="2:7" x14ac:dyDescent="0.25">
      <c r="B75" s="27"/>
      <c r="C75" s="61" t="s">
        <v>119</v>
      </c>
      <c r="D75" s="61"/>
      <c r="E75" s="61"/>
      <c r="F75" s="61"/>
      <c r="G75" s="28">
        <f>G68+G58+G41+G20+G8</f>
        <v>434461.80559999996</v>
      </c>
    </row>
    <row r="76" spans="2:7" ht="15.75" thickBot="1" x14ac:dyDescent="0.3">
      <c r="B76" s="29"/>
      <c r="C76" s="58" t="s">
        <v>83</v>
      </c>
      <c r="D76" s="58"/>
      <c r="E76" s="58"/>
      <c r="F76" s="58"/>
      <c r="G76" s="2">
        <f>G75</f>
        <v>434461.80559999996</v>
      </c>
    </row>
    <row r="78" spans="2:7" x14ac:dyDescent="0.25">
      <c r="G78" s="1"/>
    </row>
  </sheetData>
  <mergeCells count="5">
    <mergeCell ref="C76:F76"/>
    <mergeCell ref="C4:D4"/>
    <mergeCell ref="C5:D5"/>
    <mergeCell ref="C6:D6"/>
    <mergeCell ref="C75:F75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D4C7-07B2-4DA1-81A6-900A2DA127C3}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A1E3ED42E1F47871DBED3F34FECD8" ma:contentTypeVersion="16" ma:contentTypeDescription="Create a new document." ma:contentTypeScope="" ma:versionID="a98c3b6bf74a2906c3a34287a0f862e5">
  <xsd:schema xmlns:xsd="http://www.w3.org/2001/XMLSchema" xmlns:xs="http://www.w3.org/2001/XMLSchema" xmlns:p="http://schemas.microsoft.com/office/2006/metadata/properties" xmlns:ns2="5cc54281-bc18-41d3-bf24-c29d268abc42" xmlns:ns3="55df3271-dce5-424c-b376-527b9a4f185c" targetNamespace="http://schemas.microsoft.com/office/2006/metadata/properties" ma:root="true" ma:fieldsID="d0ce43d526a270055aee1b3136446910" ns2:_="" ns3:_="">
    <xsd:import namespace="5cc54281-bc18-41d3-bf24-c29d268abc42"/>
    <xsd:import namespace="55df3271-dce5-424c-b376-527b9a4f1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54281-bc18-41d3-bf24-c29d268ab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74dc49-f977-48de-a7a6-8f5b410cc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f3271-dce5-424c-b376-527b9a4f185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e9852a-5e28-4a5e-b58a-af9bbf91d3d1}" ma:internalName="TaxCatchAll" ma:showField="CatchAllData" ma:web="55df3271-dce5-424c-b376-527b9a4f1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c54281-bc18-41d3-bf24-c29d268abc42">
      <Terms xmlns="http://schemas.microsoft.com/office/infopath/2007/PartnerControls"/>
    </lcf76f155ced4ddcb4097134ff3c332f>
    <TaxCatchAll xmlns="55df3271-dce5-424c-b376-527b9a4f185c" xsi:nil="true"/>
  </documentManagement>
</p:properties>
</file>

<file path=customXml/itemProps1.xml><?xml version="1.0" encoding="utf-8"?>
<ds:datastoreItem xmlns:ds="http://schemas.openxmlformats.org/officeDocument/2006/customXml" ds:itemID="{BE31D33E-C9CE-4111-9C81-CFF95E185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c54281-bc18-41d3-bf24-c29d268abc42"/>
    <ds:schemaRef ds:uri="55df3271-dce5-424c-b376-527b9a4f1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747EA-1101-4375-97B0-4CF5117E1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60AF83-5DB0-4943-BAF1-156236440F94}">
  <ds:schemaRefs>
    <ds:schemaRef ds:uri="http://schemas.microsoft.com/office/2006/metadata/properties"/>
    <ds:schemaRef ds:uri="http://schemas.microsoft.com/office/infopath/2007/PartnerControls"/>
    <ds:schemaRef ds:uri="5cc54281-bc18-41d3-bf24-c29d268abc42"/>
    <ds:schemaRef ds:uri="55df3271-dce5-424c-b376-527b9a4f18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BOQ-Detailed Summary</vt:lpstr>
      <vt:lpstr>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Graham</dc:creator>
  <cp:keywords/>
  <dc:description/>
  <cp:lastModifiedBy>Robert Logan</cp:lastModifiedBy>
  <cp:revision/>
  <dcterms:created xsi:type="dcterms:W3CDTF">2025-07-03T06:01:18Z</dcterms:created>
  <dcterms:modified xsi:type="dcterms:W3CDTF">2026-05-05T23:46:56Z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0x010100ABDA1E3ED42E1F47871DBED3F34FECD8</vt:lpwstr>
  </property>
  <property fmtid="{D5CDD505-2E9C-101B-9397-08002B2CF9AE}" pid="3" name="MediaServiceImageTags">
    <vt:lpwstr/>
  </property>
  <property fmtid="{D5CDD505-2E9C-101B-9397-08002B2CF9AE}" pid="4" name="_dlc_DocIdItemGuid">
    <vt:lpwstr>ded6427c-3077-42f6-993d-c375898da7e2</vt:lpwstr>
  </property>
</Properties>
</file>